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adhunt-my.sharepoint.com/personal/lisa_harmon_meadhunt_com/Documents/Desktop/"/>
    </mc:Choice>
  </mc:AlternateContent>
  <xr:revisionPtr revIDLastSave="0" documentId="8_{B47FFC2C-8F0D-4B84-819F-E56885168FF8}" xr6:coauthVersionLast="47" xr6:coauthVersionMax="47" xr10:uidLastSave="{00000000-0000-0000-0000-000000000000}"/>
  <bookViews>
    <workbookView xWindow="2340" yWindow="2340" windowWidth="21600" windowHeight="11175" tabRatio="965" activeTab="6" xr2:uid="{E9E405A8-DD7D-47CD-A324-6226C47DDED4}"/>
  </bookViews>
  <sheets>
    <sheet name="Workbook Content" sheetId="11" r:id="rId1"/>
    <sheet name="1. Green Team" sheetId="1" r:id="rId2"/>
    <sheet name="2a. IPL Survey Inputs" sheetId="2" r:id="rId3"/>
    <sheet name="2b. IPL Survey Outputs" sheetId="3" r:id="rId4"/>
    <sheet name="3.  EfP Facility Enery Summary" sheetId="4" r:id="rId5"/>
    <sheet name="4a. Plan Dev. Data &amp; Opps." sheetId="5" r:id="rId6"/>
    <sheet name="4b. Facility Projects &amp; Phasing" sheetId="8" r:id="rId7"/>
    <sheet name="4.3 Carbon Reduction Measures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0" l="1"/>
  <c r="J44" i="10" s="1"/>
  <c r="K44" i="10"/>
  <c r="K43" i="10"/>
  <c r="K42" i="10"/>
  <c r="K41" i="10"/>
  <c r="K40" i="10"/>
  <c r="K39" i="10"/>
  <c r="K38" i="10"/>
  <c r="K37" i="10"/>
  <c r="I28" i="10"/>
  <c r="J27" i="10" s="1"/>
  <c r="K27" i="10"/>
  <c r="K26" i="10"/>
  <c r="K24" i="10"/>
  <c r="K23" i="10"/>
  <c r="I11" i="10"/>
  <c r="K11" i="10" s="1"/>
  <c r="K10" i="10"/>
  <c r="K9" i="10"/>
  <c r="K8" i="10"/>
  <c r="K7" i="10"/>
  <c r="K6" i="10"/>
  <c r="E12" i="8"/>
  <c r="D12" i="8"/>
  <c r="K46" i="5"/>
  <c r="K47" i="5"/>
  <c r="I48" i="5"/>
  <c r="J45" i="5" s="1"/>
  <c r="I65" i="5"/>
  <c r="J61" i="5" s="1"/>
  <c r="K64" i="5"/>
  <c r="K63" i="5"/>
  <c r="K62" i="5"/>
  <c r="K61" i="5"/>
  <c r="K60" i="5"/>
  <c r="K59" i="5"/>
  <c r="K58" i="5"/>
  <c r="K57" i="5"/>
  <c r="I74" i="5"/>
  <c r="I76" i="5" s="1"/>
  <c r="K44" i="5"/>
  <c r="K43" i="5"/>
  <c r="K25" i="5"/>
  <c r="K24" i="5"/>
  <c r="K23" i="5"/>
  <c r="K22" i="5"/>
  <c r="K21" i="5"/>
  <c r="K10" i="5"/>
  <c r="K9" i="5"/>
  <c r="K8" i="5"/>
  <c r="K7" i="5"/>
  <c r="K6" i="5"/>
  <c r="I26" i="5"/>
  <c r="J23" i="5" s="1"/>
  <c r="I11" i="5"/>
  <c r="J8" i="5" s="1"/>
  <c r="D11" i="4"/>
  <c r="E11" i="4"/>
  <c r="C53" i="2"/>
  <c r="J40" i="10" l="1"/>
  <c r="J38" i="10"/>
  <c r="J42" i="10"/>
  <c r="J26" i="10"/>
  <c r="J37" i="10"/>
  <c r="J39" i="10"/>
  <c r="J41" i="10"/>
  <c r="J7" i="10"/>
  <c r="J43" i="10"/>
  <c r="J9" i="10"/>
  <c r="J6" i="10"/>
  <c r="J8" i="10"/>
  <c r="J10" i="10"/>
  <c r="J23" i="10"/>
  <c r="J25" i="10"/>
  <c r="K45" i="10"/>
  <c r="J24" i="10"/>
  <c r="K28" i="10"/>
  <c r="I80" i="5"/>
  <c r="J58" i="5"/>
  <c r="J46" i="5"/>
  <c r="J59" i="5"/>
  <c r="J47" i="5"/>
  <c r="K65" i="5"/>
  <c r="J62" i="5"/>
  <c r="J63" i="5"/>
  <c r="K11" i="5"/>
  <c r="J60" i="5"/>
  <c r="J64" i="5"/>
  <c r="K26" i="5"/>
  <c r="J57" i="5"/>
  <c r="K48" i="5"/>
  <c r="J6" i="5"/>
  <c r="J7" i="5"/>
  <c r="J9" i="5"/>
  <c r="J10" i="5"/>
  <c r="J25" i="5"/>
  <c r="J24" i="5"/>
  <c r="J21" i="5"/>
  <c r="J22" i="5"/>
  <c r="J43" i="5"/>
  <c r="J44" i="5"/>
</calcChain>
</file>

<file path=xl/sharedStrings.xml><?xml version="1.0" encoding="utf-8"?>
<sst xmlns="http://schemas.openxmlformats.org/spreadsheetml/2006/main" count="371" uniqueCount="278">
  <si>
    <t>Name</t>
  </si>
  <si>
    <t xml:space="preserve">Email </t>
  </si>
  <si>
    <t>Phone</t>
  </si>
  <si>
    <t xml:space="preserve">Notes </t>
  </si>
  <si>
    <t xml:space="preserve">Trinity Cathedral Green Team Members </t>
  </si>
  <si>
    <t>Clergy Contact</t>
  </si>
  <si>
    <t>Vestry Contact</t>
  </si>
  <si>
    <t xml:space="preserve">Convener </t>
  </si>
  <si>
    <t>CMT 06-28-23</t>
  </si>
  <si>
    <t>Total</t>
  </si>
  <si>
    <t>Notes</t>
  </si>
  <si>
    <t>Electricty</t>
  </si>
  <si>
    <t>kWh</t>
  </si>
  <si>
    <t>Renewable Energy</t>
  </si>
  <si>
    <t>% of Total</t>
  </si>
  <si>
    <t>Based on SMUD 2021 Power Content Label for CA Power Mix</t>
  </si>
  <si>
    <t>Natural Gas</t>
  </si>
  <si>
    <t>cu ft</t>
  </si>
  <si>
    <t>Bill is in therms, used 99.976 cu ft/therm for conversion</t>
  </si>
  <si>
    <t>Other Fuel</t>
  </si>
  <si>
    <t>gallons</t>
  </si>
  <si>
    <t>Water &amp; Wastewater</t>
  </si>
  <si>
    <t>dollars</t>
  </si>
  <si>
    <t>Solid Waste</t>
  </si>
  <si>
    <t>tons</t>
  </si>
  <si>
    <t>One 3 yard dumpster 3x per week, one 2 yard mixed recycling 1x week</t>
  </si>
  <si>
    <t>Paper Recycled</t>
  </si>
  <si>
    <t>%</t>
  </si>
  <si>
    <t>Assumption that 25% of paper (mostly Sunday Svc leaflet) is recycled</t>
  </si>
  <si>
    <t>Metal Recycled</t>
  </si>
  <si>
    <t xml:space="preserve">% </t>
  </si>
  <si>
    <t>Plastic Recycled</t>
  </si>
  <si>
    <t>Glass Recycled</t>
  </si>
  <si>
    <t xml:space="preserve">Typical Visitors/Attendace/Facility Use </t>
  </si>
  <si>
    <t>Worship (Avg. Sunday)</t>
  </si>
  <si>
    <t>Per Week</t>
  </si>
  <si>
    <t>All visitors</t>
  </si>
  <si>
    <t>Per week:  meetings, ministry teams, choir rehearsals, weddings, 
memorials, NA, AA, HART, community dinners, etc.</t>
  </si>
  <si>
    <t>Paid Staff</t>
  </si>
  <si>
    <t>Volunteers</t>
  </si>
  <si>
    <t>Total/Week</t>
  </si>
  <si>
    <t xml:space="preserve">Commutes </t>
  </si>
  <si>
    <t xml:space="preserve">Air Travel </t>
  </si>
  <si>
    <t>Commutes (Staff)</t>
  </si>
  <si>
    <t>1 walk - 0 miles</t>
  </si>
  <si>
    <t>Megan Elec car, 50 weeks, 5 days/week 50 miles RT</t>
  </si>
  <si>
    <t>Office (8 at 10 mpd)</t>
  </si>
  <si>
    <t>Assumptions</t>
  </si>
  <si>
    <t>5 miles</t>
  </si>
  <si>
    <t>Most attendees in Sac City  or County; Assume 10 Miles RT on Sunday</t>
  </si>
  <si>
    <t>(Many in neighborhood, some as far as Fair Oaks. 5 miles seems right.</t>
  </si>
  <si>
    <t>Bike walk and transit</t>
  </si>
  <si>
    <t xml:space="preserve">Neighborhood, Uber, Bike </t>
  </si>
  <si>
    <t>Electric Vehicles</t>
  </si>
  <si>
    <t xml:space="preserve">Few observed in garage - 3%?. </t>
  </si>
  <si>
    <t>People per vehicle</t>
  </si>
  <si>
    <t xml:space="preserve">This is default, ours could be lower. </t>
  </si>
  <si>
    <t>Responsibility for Vehicles</t>
  </si>
  <si>
    <t>Used default of 50% or amount of responsibility we could take for this.</t>
  </si>
  <si>
    <t>Food  -</t>
  </si>
  <si>
    <t>Meals per Week</t>
  </si>
  <si>
    <t>We do 1 meal/week on Wednesday for unhoused (coffee hr. doesn't count.)</t>
  </si>
  <si>
    <t>Red meat</t>
  </si>
  <si>
    <t>About 50 attendees each week. Serve chili, burgers, others. Conservative Assumption used.</t>
  </si>
  <si>
    <t>Chickn, fish, eggs</t>
  </si>
  <si>
    <t>Other meat</t>
  </si>
  <si>
    <t>Stuck to conservative estimate of all red meat</t>
  </si>
  <si>
    <t>Grains and Bread</t>
  </si>
  <si>
    <t>Part of Meal</t>
  </si>
  <si>
    <t>Other food and drink</t>
  </si>
  <si>
    <t>Square Footage</t>
  </si>
  <si>
    <t>Great Hall Bldg with Mezzanine</t>
  </si>
  <si>
    <t>Capital Avenue Bldg</t>
  </si>
  <si>
    <t>Nursery Bldg</t>
  </si>
  <si>
    <t>Total (Sq. Ft.)</t>
  </si>
  <si>
    <t>Units</t>
  </si>
  <si>
    <t xml:space="preserve">3 staff at 4,800 Miles RT to Virginia Conference (2023) </t>
  </si>
  <si>
    <t>(Presumably we serve meat , chili, etc.)</t>
  </si>
  <si>
    <t>Two meters on site, did not include meter for Easter Park</t>
  </si>
  <si>
    <t xml:space="preserve">Sanctuary 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</si>
  <si>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 Assumption NOT based on total waste, but amt. consumed</t>
    </r>
  </si>
  <si>
    <t>April</t>
  </si>
  <si>
    <t>May</t>
  </si>
  <si>
    <t>June</t>
  </si>
  <si>
    <t>July</t>
  </si>
  <si>
    <t xml:space="preserve">August </t>
  </si>
  <si>
    <t>September</t>
  </si>
  <si>
    <t xml:space="preserve">October </t>
  </si>
  <si>
    <t>November</t>
  </si>
  <si>
    <t xml:space="preserve">December </t>
  </si>
  <si>
    <t>Period from April 2022 through March 2023</t>
  </si>
  <si>
    <t xml:space="preserve">Feburary </t>
  </si>
  <si>
    <t>March</t>
  </si>
  <si>
    <t>January</t>
  </si>
  <si>
    <t>ERCM No.</t>
  </si>
  <si>
    <t>Project Name/Description</t>
  </si>
  <si>
    <t>Investment/Cost 
($)</t>
  </si>
  <si>
    <t>Annual Savings
($)</t>
  </si>
  <si>
    <t xml:space="preserve"> Payback 
(Years)</t>
  </si>
  <si>
    <t>1 and 2</t>
  </si>
  <si>
    <t>HVAC:  Replace older HVAC units</t>
  </si>
  <si>
    <t>Controls and Scheduling:  Change sequence of 0perations</t>
  </si>
  <si>
    <t>Lighting:  Replace/change older lamps to LED</t>
  </si>
  <si>
    <t>Building Envelope:  Upgrade doors, windows and insulation</t>
  </si>
  <si>
    <t>--</t>
  </si>
  <si>
    <t>TOTAL</t>
  </si>
  <si>
    <t>Source:</t>
  </si>
  <si>
    <t>Current Energy Cost = $39,1777</t>
  </si>
  <si>
    <t>Project Energy Savings = 39.22%</t>
  </si>
  <si>
    <t xml:space="preserve">Energy Study:  Trinity Cathedral, Sacramento, CA.  </t>
  </si>
  <si>
    <t>Study conducted by Colby May, Energy for Purpose, August 3, 2023.</t>
  </si>
  <si>
    <t>Facility Use</t>
  </si>
  <si>
    <t>Electricity</t>
  </si>
  <si>
    <t>Water and Wastewater</t>
  </si>
  <si>
    <t xml:space="preserve">Total </t>
  </si>
  <si>
    <t>Carbon Emissions Source</t>
  </si>
  <si>
    <t>Emissions</t>
  </si>
  <si>
    <t>Facility Operations is the greatest source of carbon emissions/portion of our footprint.</t>
  </si>
  <si>
    <t>Facility Operations retrofits/improvements could be phased over time.</t>
  </si>
  <si>
    <t>Visitor Trips to Church (Sunday Services,  Meetings, etc.)</t>
  </si>
  <si>
    <t>Visitor Trips using EV/hybrids</t>
  </si>
  <si>
    <t>Paid staff commutes using cars (fossil fuel)</t>
  </si>
  <si>
    <t>Air travel by staff (e.g., General Convention)</t>
  </si>
  <si>
    <t>not all meetings can be held virtually (e.g., choir, 12-step groups, etc.)</t>
  </si>
  <si>
    <t>The Vestry will need to consider how much responsibility it is willing to accept/include</t>
  </si>
  <si>
    <t xml:space="preserve">Off-sets may be suitable for essential activities, once those activities are identified </t>
  </si>
  <si>
    <t>While Zoom is an energy saver in terms of transportation and facility use.</t>
  </si>
  <si>
    <t>in its carbon budget for visitor travel to/from church.</t>
  </si>
  <si>
    <t>(tree planting, carbon credits, etc.)</t>
  </si>
  <si>
    <t>Initial Thoughts and Considerations</t>
  </si>
  <si>
    <t>Trinity can encourage congregation members to use alternative modes or purchase EV/hybrid</t>
  </si>
  <si>
    <t>as part of its Creation Care ministry.</t>
  </si>
  <si>
    <t xml:space="preserve"> trips to worship and meet at Church.</t>
  </si>
  <si>
    <t>Food  (Based on Weekly Community Dinners only)</t>
  </si>
  <si>
    <t>Serving grains and bread as part of meal</t>
  </si>
  <si>
    <t>Serving dairy products as part of weekly meal</t>
  </si>
  <si>
    <t>Our weekly dinner is an important ministry to our unhoused community.</t>
  </si>
  <si>
    <t>Procurement/Commodities/Supplies</t>
  </si>
  <si>
    <t>Printing Services</t>
  </si>
  <si>
    <t xml:space="preserve">Supplies </t>
  </si>
  <si>
    <t xml:space="preserve">Construction/Heavy Maintenance </t>
  </si>
  <si>
    <t xml:space="preserve">Routine Maintenance </t>
  </si>
  <si>
    <t>Textiles</t>
  </si>
  <si>
    <t>Electronics</t>
  </si>
  <si>
    <t>Furniture and Appliances</t>
  </si>
  <si>
    <t>Paper Products</t>
  </si>
  <si>
    <t>Other Goods and Services</t>
  </si>
  <si>
    <t>% of Category</t>
  </si>
  <si>
    <t>% of Total Footprint</t>
  </si>
  <si>
    <t xml:space="preserve">Serving red meat as part of weekly meal </t>
  </si>
  <si>
    <t xml:space="preserve">Paper products include napkins and paper plates, etc., which are part of our ministry as well as </t>
  </si>
  <si>
    <t xml:space="preserve"> coffee hour. The use of disposable paper products recommended during COVID, health reasons, etc.</t>
  </si>
  <si>
    <t xml:space="preserve">Reductions </t>
  </si>
  <si>
    <t>&lt;1</t>
  </si>
  <si>
    <t>&lt;1%</t>
  </si>
  <si>
    <t>Recycling</t>
  </si>
  <si>
    <t>Carbon Offsets</t>
  </si>
  <si>
    <t>Item/Activity</t>
  </si>
  <si>
    <t>Carbon Emission Source</t>
  </si>
  <si>
    <t>Carbon Offset</t>
  </si>
  <si>
    <t>Paper recycling is the only off-set we currently have, but it accounts for half of our printing service emissions.</t>
  </si>
  <si>
    <t>Other Food and Drinks</t>
  </si>
  <si>
    <t xml:space="preserve">Serving fruits and vegetables </t>
  </si>
  <si>
    <t>GRAND TOTAL EMISSIONS</t>
  </si>
  <si>
    <t>Facility Operations is the greatest contributor to our carbon footprint (56% of our total)</t>
  </si>
  <si>
    <t>However, we would reduce our carbon footprint by switching from gas to all electric HVAC</t>
  </si>
  <si>
    <t>While HVAC improvements will achieve the greatest savings, they are the most expensive retrofits identifies (see Sheet 3A).</t>
  </si>
  <si>
    <t>A phased-approach to HVAC retrofits will be required.</t>
  </si>
  <si>
    <t>Since travel is required by our mission (visit shut-ins, hospital visits, travel to meetings), off sets will be required.</t>
  </si>
  <si>
    <t>Facility Operations</t>
  </si>
  <si>
    <t xml:space="preserve">Transportation </t>
  </si>
  <si>
    <t xml:space="preserve">Food </t>
  </si>
  <si>
    <t xml:space="preserve">Hospitality to the unhoused is an important mission. </t>
  </si>
  <si>
    <t>We will seek alternatives to menu preparation that are healthful but less stressful to the planet.</t>
  </si>
  <si>
    <t>Procurement</t>
  </si>
  <si>
    <t>It is unclear which supplies are included in the survey. We will need to conduct further research to determine:</t>
  </si>
  <si>
    <t>a. Which supplies can be replaced with alternatives that produces fewer emissions</t>
  </si>
  <si>
    <t>b. Which supplies can be recycled.</t>
  </si>
  <si>
    <t>c.  Which supplies will require offsets to achieve carbon neutrality.</t>
  </si>
  <si>
    <t>Reductions</t>
  </si>
  <si>
    <t>Paper recycling has been successful, but more can be done.</t>
  </si>
  <si>
    <t>Offsets will be required for visitor and clergy travel, meetings held in person, and other activities.</t>
  </si>
  <si>
    <t>Further research is needed to identify feasible offsets (tree planting, contributing to a mitigation bank, purchase of other carbon credits, etc.)</t>
  </si>
  <si>
    <t>Energy for Purpose Facility Report Summary:  Recommendations, Cost Savings, and Payback</t>
  </si>
  <si>
    <t>Interfaith Power and Light Cool Congregations Calculator Survey Results and Output</t>
  </si>
  <si>
    <t xml:space="preserve">2022- 2023 InterFaith Power and Light Carbon Foot Print Calculator:  Survey  Inputs and Assumptions  </t>
  </si>
  <si>
    <t>OVERALL CONCLUSIONS, OPPORTUNITIES, AND CHALLENGES</t>
  </si>
  <si>
    <t>Considerations</t>
  </si>
  <si>
    <t>Project Phasing Key</t>
  </si>
  <si>
    <t>Mid-term implementation: Years 2 to 4 (fiscal years 2025-26 thru 2027-28 )</t>
  </si>
  <si>
    <t>Controls and Scheduling:  Change sequence of operations</t>
  </si>
  <si>
    <t>Provide weather stripping on doors and windows</t>
  </si>
  <si>
    <t>Provide insulation in ceilings on second floor</t>
  </si>
  <si>
    <t>Low-Cost Improvements:  Reduce water temp, turn off lights, install plug load adaptors</t>
  </si>
  <si>
    <t>Break this into two projects/phases</t>
  </si>
  <si>
    <t>5a.</t>
  </si>
  <si>
    <t>5b.</t>
  </si>
  <si>
    <r>
      <t xml:space="preserve">Building Envelope:  </t>
    </r>
    <r>
      <rPr>
        <i/>
        <sz val="11"/>
        <color theme="1"/>
        <rFont val="Calibri"/>
        <family val="2"/>
        <scheme val="minor"/>
      </rPr>
      <t xml:space="preserve"> Total $5,350 broken into two phases</t>
    </r>
  </si>
  <si>
    <t>Long-term implementation (5 years or more).</t>
  </si>
  <si>
    <t>Carbon Reduction  Planning Measures</t>
  </si>
  <si>
    <t>Timeframe</t>
  </si>
  <si>
    <t>Identify which emission sources will be managed</t>
  </si>
  <si>
    <t>2023-24</t>
  </si>
  <si>
    <t>Identify Conservation Measures</t>
  </si>
  <si>
    <t>2024-25</t>
  </si>
  <si>
    <t xml:space="preserve">Identify Carbon Off-set Measures </t>
  </si>
  <si>
    <t xml:space="preserve">Undertake Congregation Education </t>
  </si>
  <si>
    <t>Identify healthful menus that do not rely/reduce reliance on red meat.</t>
  </si>
  <si>
    <t>If possible, focus on use of local foods</t>
  </si>
  <si>
    <t>Identify feasible carbon off-sets</t>
  </si>
  <si>
    <t>Hospitality (Based on Weekly Community Dinners only)</t>
  </si>
  <si>
    <t xml:space="preserve">Hospitality Planning Measure </t>
  </si>
  <si>
    <t>Conduct further research to determine:</t>
  </si>
  <si>
    <t xml:space="preserve">Procurement Planning Measure </t>
  </si>
  <si>
    <t xml:space="preserve">Identify which emissions will require offsets </t>
  </si>
  <si>
    <t>2024-2025</t>
  </si>
  <si>
    <t xml:space="preserve">Identify vendors/providers with a focus on sustainability/resiliency/ carbon reduction </t>
  </si>
  <si>
    <t>Reduction Planning Measures</t>
  </si>
  <si>
    <t xml:space="preserve">Conduct research to identify feasible offsets and providers </t>
  </si>
  <si>
    <t>2024-25%</t>
  </si>
  <si>
    <t xml:space="preserve">Consider cooperative agreements with other churches, the diocese as a whole, </t>
  </si>
  <si>
    <t xml:space="preserve">or another organization to pool resources for a significant project </t>
  </si>
  <si>
    <t xml:space="preserve"> (e.g., Mitigation site construction, tree plant project, etc.)</t>
  </si>
  <si>
    <t>2025-2026</t>
  </si>
  <si>
    <t>Staff  commute's using EV/hybrids</t>
  </si>
  <si>
    <t>Transportation Planning Measure</t>
  </si>
  <si>
    <t xml:space="preserve"> (e.g., tree planting, contributing to a mitigation bank, purchase carbon credits, etc.)</t>
  </si>
  <si>
    <t>Short-term implementation: Within 1 year/current  fiscal year(2023-2024)</t>
  </si>
  <si>
    <t>Outreach trips have not been included in this total (home visits, hospital visits, etc.).</t>
  </si>
  <si>
    <t>Meal service sometimes relies on  canned/prepared food, such as canned soup, chili, etc.</t>
  </si>
  <si>
    <t>Printing  comprises just under 15% of this category prior to recycling, and paper reduction is ongoing.</t>
  </si>
  <si>
    <t xml:space="preserve">The greatest contributor to carbon emissions from facility operations is associated with HVAC, and emissions from electricity and gas are equal. </t>
  </si>
  <si>
    <t xml:space="preserve">Transportation associated with visitors traveling to church is estimated to be the next greatest contributor.  </t>
  </si>
  <si>
    <t>EFP recommends measures to reduce electrical use by 1/3.</t>
  </si>
  <si>
    <t>EFP recommends replacing gas-fueled equipment with electrical equipment.</t>
  </si>
  <si>
    <t>However, replacing gas heat with electrical heat will increase peak demand/billing rate.</t>
  </si>
  <si>
    <t>Staff  commutes using EV/hybrids</t>
  </si>
  <si>
    <t>The greatest contributor--even more than electricity and natural gas use  is visitor</t>
  </si>
  <si>
    <t>Reduce water temperatures, turn off lights, install plug load adaptors</t>
  </si>
  <si>
    <t>Carbon Footprint for Trinity Cathedaral (2022-2023)</t>
  </si>
  <si>
    <t>1 EV  (Megan) @50 RT</t>
  </si>
  <si>
    <t>Eight staff within 10 miles RT (50 miles/week) and 50 weeks/yr.</t>
  </si>
  <si>
    <t xml:space="preserve">Visitor Transportation </t>
  </si>
  <si>
    <t>Visitor Travel Distance Average</t>
  </si>
  <si>
    <t>Carbon Neutral by 2030:  Planning Workbook Contents</t>
  </si>
  <si>
    <t>Sheet</t>
  </si>
  <si>
    <t xml:space="preserve">Description </t>
  </si>
  <si>
    <t>Green Team Contact List</t>
  </si>
  <si>
    <t>2a</t>
  </si>
  <si>
    <t>Interfaith Power and Light (IPL) "Cool Congregations" Carbon Calculator Survey Inputs</t>
  </si>
  <si>
    <t>2b</t>
  </si>
  <si>
    <t>IPL "Cool Congregations" Survey Results</t>
  </si>
  <si>
    <t>Energy for Purpose (EfP) Facility Energy Assessment Results and Recommendations Summary</t>
  </si>
  <si>
    <t>4a</t>
  </si>
  <si>
    <t>Phasing of Facility Energy Cost Reduction Measures (Short-range, Mid-, and Long-range Measures)</t>
  </si>
  <si>
    <t>4b</t>
  </si>
  <si>
    <t>Carbon Footprint Results by Category and Initial Considerations</t>
  </si>
  <si>
    <t>4c</t>
  </si>
  <si>
    <t>Carbon Neutral Plan Opportunities by Category and Next Steps</t>
  </si>
  <si>
    <t>Energy Cost Reduction Measures (ERCMs)</t>
  </si>
  <si>
    <t>ECRM No.</t>
  </si>
  <si>
    <r>
      <t>Carbon Footprint Inventory Results by Category (MT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) and Initial Considerations</t>
    </r>
  </si>
  <si>
    <t>Carbon Neutral Planning Opportunities: Next Steps</t>
  </si>
  <si>
    <t>Eliminating red meat from meals would reduce the carbon footprint by 2%</t>
  </si>
  <si>
    <t>NOW</t>
  </si>
  <si>
    <t>SAMPLE APPROACH AND TOOL</t>
  </si>
  <si>
    <r>
      <t xml:space="preserve">Savings can fund subsequent projects
Contractor needed for Installation
</t>
    </r>
    <r>
      <rPr>
        <b/>
        <sz val="11"/>
        <color theme="1"/>
        <rFont val="Calibri"/>
        <family val="2"/>
        <scheme val="minor"/>
      </rPr>
      <t>PROPOSE:  Fiscal Year 2 (2025-2026)</t>
    </r>
  </si>
  <si>
    <r>
      <t xml:space="preserve">Immediate Payback.
Savings can be used to fund other projects.
Contractor needed to help with installation.
</t>
    </r>
    <r>
      <rPr>
        <b/>
        <sz val="11"/>
        <color theme="1"/>
        <rFont val="Calibri"/>
        <family val="2"/>
        <scheme val="minor"/>
      </rPr>
      <t>PROPOSE NOW</t>
    </r>
  </si>
  <si>
    <r>
      <t xml:space="preserve"> Important improvement to be done  soon 
 (will be more expensive later)
Budgeting over multiple fiscal years, possible loan required.
Contractor bids required.
</t>
    </r>
    <r>
      <rPr>
        <b/>
        <sz val="11"/>
        <color theme="1"/>
        <rFont val="Calibri"/>
        <family val="2"/>
        <scheme val="minor"/>
      </rPr>
      <t>PROPOSE:  Fiscal Year 5 (FY 2027-2028)</t>
    </r>
  </si>
  <si>
    <r>
      <t xml:space="preserve">Low-cost improvement
Current staff/volunteers can implement
</t>
    </r>
    <r>
      <rPr>
        <b/>
        <sz val="11"/>
        <color theme="1"/>
        <rFont val="Calibri"/>
        <family val="2"/>
        <scheme val="minor"/>
      </rPr>
      <t>PROPOSE NOW</t>
    </r>
  </si>
  <si>
    <r>
      <t xml:space="preserve">Will require vestry approval for expenditure
Contractor bids needed.
</t>
    </r>
    <r>
      <rPr>
        <b/>
        <sz val="11"/>
        <color theme="1"/>
        <rFont val="Calibri"/>
        <family val="2"/>
        <scheme val="minor"/>
      </rPr>
      <t xml:space="preserve">PROPOSE:  Fiscal Year 3 (FY 2026-27) </t>
    </r>
  </si>
  <si>
    <r>
      <t xml:space="preserve">Low cost improvement
Current staff/volunteers can implement
</t>
    </r>
    <r>
      <rPr>
        <b/>
        <sz val="11"/>
        <color theme="1"/>
        <rFont val="Calibri"/>
        <family val="2"/>
        <scheme val="minor"/>
      </rPr>
      <t xml:space="preserve">PROPOSE NOW </t>
    </r>
  </si>
  <si>
    <t>We will need to determine the degree of responsibility we accept for the decisions made by visitors and congregation members.</t>
  </si>
  <si>
    <t>OTHER THOUGHTS</t>
  </si>
  <si>
    <t>The Diocesan resolution includes prayerful consideration and efforts at the household level, not just the congregational level.</t>
  </si>
  <si>
    <t>a. Consider congregation education as part of this process</t>
  </si>
  <si>
    <t>b.  Provide tools for congregation members to include creation care practices in their households.</t>
  </si>
  <si>
    <t>Proposed Phasing of Energy Cost Reduction Measures (ECRMs) and Improvements (An Example)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</si>
</sst>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/>
    <xf numFmtId="0" fontId="2" fillId="0" borderId="0" xfId="0" applyFont="1"/>
    <xf numFmtId="0" fontId="4" fillId="0" borderId="0" xfId="0" applyFont="1"/>
    <xf numFmtId="0" fontId="4" fillId="2" borderId="0" xfId="0" applyFont="1" applyFill="1" applyAlignment="1">
      <alignment horizontal="right"/>
    </xf>
    <xf numFmtId="43" fontId="0" fillId="0" borderId="0" xfId="1" applyFont="1"/>
    <xf numFmtId="4" fontId="0" fillId="0" borderId="0" xfId="0" applyNumberFormat="1"/>
    <xf numFmtId="9" fontId="0" fillId="0" borderId="0" xfId="2" applyFont="1"/>
    <xf numFmtId="0" fontId="4" fillId="2" borderId="0" xfId="0" applyFont="1" applyFill="1" applyAlignment="1">
      <alignment horizontal="center"/>
    </xf>
    <xf numFmtId="0" fontId="0" fillId="0" borderId="0" xfId="0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right"/>
    </xf>
    <xf numFmtId="43" fontId="2" fillId="0" borderId="0" xfId="1" applyFont="1"/>
    <xf numFmtId="16" fontId="4" fillId="2" borderId="0" xfId="0" applyNumberFormat="1" applyFont="1" applyFill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4" fillId="3" borderId="5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2" fillId="0" borderId="8" xfId="0" applyFont="1" applyBorder="1" applyAlignment="1">
      <alignment horizontal="right"/>
    </xf>
    <xf numFmtId="6" fontId="2" fillId="0" borderId="8" xfId="0" applyNumberFormat="1" applyFont="1" applyBorder="1"/>
    <xf numFmtId="0" fontId="0" fillId="0" borderId="1" xfId="0" applyBorder="1" applyAlignment="1">
      <alignment horizontal="center"/>
    </xf>
    <xf numFmtId="6" fontId="0" fillId="0" borderId="1" xfId="0" applyNumberFormat="1" applyBorder="1"/>
    <xf numFmtId="6" fontId="0" fillId="0" borderId="1" xfId="0" quotePrefix="1" applyNumberFormat="1" applyBorder="1" applyAlignment="1">
      <alignment horizontal="right"/>
    </xf>
    <xf numFmtId="0" fontId="0" fillId="3" borderId="10" xfId="0" applyFill="1" applyBorder="1"/>
    <xf numFmtId="0" fontId="2" fillId="3" borderId="11" xfId="0" applyFont="1" applyFill="1" applyBorder="1" applyAlignment="1">
      <alignment horizontal="right"/>
    </xf>
    <xf numFmtId="6" fontId="2" fillId="3" borderId="11" xfId="0" applyNumberFormat="1" applyFont="1" applyFill="1" applyBorder="1"/>
    <xf numFmtId="0" fontId="2" fillId="3" borderId="12" xfId="0" applyFont="1" applyFill="1" applyBorder="1"/>
    <xf numFmtId="6" fontId="2" fillId="0" borderId="0" xfId="0" applyNumberFormat="1" applyFont="1"/>
    <xf numFmtId="0" fontId="0" fillId="0" borderId="2" xfId="0" applyBorder="1"/>
    <xf numFmtId="0" fontId="2" fillId="0" borderId="3" xfId="0" applyFont="1" applyBorder="1" applyAlignment="1">
      <alignment horizontal="right"/>
    </xf>
    <xf numFmtId="6" fontId="2" fillId="0" borderId="3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7" fillId="0" borderId="0" xfId="0" applyFont="1"/>
    <xf numFmtId="0" fontId="3" fillId="3" borderId="0" xfId="0" applyFont="1" applyFill="1"/>
    <xf numFmtId="0" fontId="0" fillId="3" borderId="0" xfId="0" applyFill="1"/>
    <xf numFmtId="0" fontId="4" fillId="5" borderId="0" xfId="0" applyFont="1" applyFill="1"/>
    <xf numFmtId="0" fontId="6" fillId="5" borderId="0" xfId="0" applyFont="1" applyFill="1"/>
    <xf numFmtId="0" fontId="0" fillId="0" borderId="0" xfId="0" applyAlignment="1">
      <alignment horizontal="left"/>
    </xf>
    <xf numFmtId="0" fontId="4" fillId="6" borderId="0" xfId="0" applyFont="1" applyFill="1"/>
    <xf numFmtId="0" fontId="0" fillId="7" borderId="0" xfId="0" applyFill="1"/>
    <xf numFmtId="0" fontId="4" fillId="7" borderId="0" xfId="0" applyFont="1" applyFill="1"/>
    <xf numFmtId="0" fontId="2" fillId="0" borderId="0" xfId="0" applyFont="1" applyAlignment="1">
      <alignment horizontal="center"/>
    </xf>
    <xf numFmtId="9" fontId="0" fillId="0" borderId="0" xfId="0" applyNumberFormat="1"/>
    <xf numFmtId="9" fontId="0" fillId="0" borderId="0" xfId="2" applyFont="1" applyAlignment="1">
      <alignment horizontal="center"/>
    </xf>
    <xf numFmtId="0" fontId="0" fillId="8" borderId="0" xfId="0" applyFill="1"/>
    <xf numFmtId="0" fontId="2" fillId="8" borderId="0" xfId="0" applyFont="1" applyFill="1"/>
    <xf numFmtId="0" fontId="2" fillId="9" borderId="0" xfId="0" applyFont="1" applyFill="1" applyAlignment="1">
      <alignment horizontal="right"/>
    </xf>
    <xf numFmtId="0" fontId="2" fillId="9" borderId="0" xfId="0" applyFont="1" applyFill="1"/>
    <xf numFmtId="2" fontId="0" fillId="9" borderId="0" xfId="0" applyNumberFormat="1" applyFill="1"/>
    <xf numFmtId="9" fontId="2" fillId="9" borderId="0" xfId="2" applyFont="1" applyFill="1"/>
    <xf numFmtId="0" fontId="2" fillId="2" borderId="0" xfId="0" applyFont="1" applyFill="1" applyAlignment="1">
      <alignment horizontal="right"/>
    </xf>
    <xf numFmtId="9" fontId="0" fillId="2" borderId="0" xfId="0" applyNumberFormat="1" applyFill="1"/>
    <xf numFmtId="9" fontId="0" fillId="2" borderId="0" xfId="2" applyFont="1" applyFill="1"/>
    <xf numFmtId="9" fontId="0" fillId="0" borderId="0" xfId="2" applyFont="1" applyAlignment="1">
      <alignment horizontal="right"/>
    </xf>
    <xf numFmtId="9" fontId="0" fillId="9" borderId="0" xfId="2" applyFont="1" applyFill="1"/>
    <xf numFmtId="0" fontId="4" fillId="10" borderId="0" xfId="0" applyFont="1" applyFill="1"/>
    <xf numFmtId="0" fontId="0" fillId="10" borderId="0" xfId="0" applyFill="1"/>
    <xf numFmtId="0" fontId="8" fillId="0" borderId="0" xfId="0" applyFont="1" applyAlignment="1">
      <alignment horizontal="right"/>
    </xf>
    <xf numFmtId="165" fontId="2" fillId="2" borderId="0" xfId="0" applyNumberFormat="1" applyFont="1" applyFill="1"/>
    <xf numFmtId="165" fontId="2" fillId="9" borderId="0" xfId="0" applyNumberFormat="1" applyFont="1" applyFill="1"/>
    <xf numFmtId="165" fontId="2" fillId="0" borderId="0" xfId="0" applyNumberFormat="1" applyFont="1" applyAlignment="1">
      <alignment horizontal="right"/>
    </xf>
    <xf numFmtId="165" fontId="4" fillId="0" borderId="0" xfId="0" applyNumberFormat="1" applyFont="1"/>
    <xf numFmtId="9" fontId="4" fillId="0" borderId="0" xfId="0" applyNumberFormat="1" applyFont="1"/>
    <xf numFmtId="0" fontId="2" fillId="7" borderId="0" xfId="0" applyFont="1" applyFill="1"/>
    <xf numFmtId="0" fontId="4" fillId="8" borderId="0" xfId="0" applyFont="1" applyFill="1"/>
    <xf numFmtId="0" fontId="2" fillId="3" borderId="0" xfId="0" applyFont="1" applyFill="1" applyAlignment="1">
      <alignment horizontal="right"/>
    </xf>
    <xf numFmtId="6" fontId="2" fillId="3" borderId="0" xfId="0" applyNumberFormat="1" applyFont="1" applyFill="1"/>
    <xf numFmtId="0" fontId="0" fillId="4" borderId="0" xfId="0" applyFill="1" applyAlignment="1">
      <alignment wrapText="1"/>
    </xf>
    <xf numFmtId="0" fontId="0" fillId="11" borderId="0" xfId="0" applyFill="1"/>
    <xf numFmtId="0" fontId="0" fillId="11" borderId="0" xfId="0" applyFill="1" applyAlignment="1">
      <alignment horizontal="center"/>
    </xf>
    <xf numFmtId="6" fontId="0" fillId="11" borderId="0" xfId="0" applyNumberFormat="1" applyFill="1"/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 vertical="top"/>
    </xf>
    <xf numFmtId="0" fontId="0" fillId="4" borderId="0" xfId="0" applyFill="1" applyAlignment="1">
      <alignment vertical="top"/>
    </xf>
    <xf numFmtId="6" fontId="0" fillId="4" borderId="0" xfId="0" applyNumberFormat="1" applyFill="1" applyAlignment="1">
      <alignment vertical="top"/>
    </xf>
    <xf numFmtId="0" fontId="0" fillId="11" borderId="0" xfId="0" applyFill="1" applyAlignment="1">
      <alignment horizontal="center" vertical="top"/>
    </xf>
    <xf numFmtId="0" fontId="0" fillId="11" borderId="0" xfId="0" applyFill="1" applyAlignment="1">
      <alignment vertical="top"/>
    </xf>
    <xf numFmtId="6" fontId="0" fillId="11" borderId="0" xfId="0" applyNumberFormat="1" applyFill="1" applyAlignment="1">
      <alignment vertical="top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 wrapText="1"/>
    </xf>
    <xf numFmtId="0" fontId="0" fillId="12" borderId="11" xfId="0" applyFill="1" applyBorder="1" applyAlignment="1">
      <alignment horizontal="center"/>
    </xf>
    <xf numFmtId="0" fontId="0" fillId="12" borderId="11" xfId="0" applyFill="1" applyBorder="1"/>
    <xf numFmtId="6" fontId="0" fillId="12" borderId="11" xfId="0" applyNumberFormat="1" applyFill="1" applyBorder="1"/>
    <xf numFmtId="0" fontId="0" fillId="11" borderId="11" xfId="0" applyFill="1" applyBorder="1" applyAlignment="1">
      <alignment horizontal="center"/>
    </xf>
    <xf numFmtId="0" fontId="0" fillId="11" borderId="11" xfId="0" applyFill="1" applyBorder="1"/>
    <xf numFmtId="6" fontId="0" fillId="11" borderId="11" xfId="0" applyNumberFormat="1" applyFill="1" applyBorder="1"/>
    <xf numFmtId="0" fontId="0" fillId="4" borderId="11" xfId="0" applyFill="1" applyBorder="1" applyAlignment="1">
      <alignment horizontal="center" vertical="top"/>
    </xf>
    <xf numFmtId="0" fontId="0" fillId="4" borderId="11" xfId="0" applyFill="1" applyBorder="1" applyAlignment="1">
      <alignment vertical="top"/>
    </xf>
    <xf numFmtId="6" fontId="0" fillId="4" borderId="11" xfId="0" applyNumberFormat="1" applyFill="1" applyBorder="1" applyAlignment="1">
      <alignment vertical="top"/>
    </xf>
    <xf numFmtId="0" fontId="0" fillId="4" borderId="11" xfId="0" applyFill="1" applyBorder="1" applyAlignment="1">
      <alignment wrapText="1"/>
    </xf>
    <xf numFmtId="0" fontId="0" fillId="11" borderId="0" xfId="0" applyFill="1" applyAlignment="1">
      <alignment vertical="top" wrapText="1"/>
    </xf>
    <xf numFmtId="0" fontId="0" fillId="11" borderId="11" xfId="0" applyFill="1" applyBorder="1" applyAlignment="1">
      <alignment wrapText="1"/>
    </xf>
    <xf numFmtId="0" fontId="0" fillId="12" borderId="11" xfId="0" applyFill="1" applyBorder="1" applyAlignment="1">
      <alignment wrapText="1"/>
    </xf>
    <xf numFmtId="0" fontId="0" fillId="4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4" borderId="11" xfId="0" applyFill="1" applyBorder="1" applyAlignment="1">
      <alignment vertical="top"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13" borderId="0" xfId="0" applyFont="1" applyFill="1" applyAlignment="1">
      <alignment horizontal="right"/>
    </xf>
    <xf numFmtId="165" fontId="2" fillId="13" borderId="0" xfId="0" applyNumberFormat="1" applyFont="1" applyFill="1" applyAlignment="1">
      <alignment horizontal="right"/>
    </xf>
    <xf numFmtId="0" fontId="0" fillId="13" borderId="0" xfId="0" applyFill="1"/>
    <xf numFmtId="9" fontId="0" fillId="13" borderId="0" xfId="2" applyFont="1" applyFill="1"/>
    <xf numFmtId="0" fontId="2" fillId="13" borderId="0" xfId="0" applyFont="1" applyFill="1"/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0</xdr:rowOff>
    </xdr:from>
    <xdr:to>
      <xdr:col>3</xdr:col>
      <xdr:colOff>0</xdr:colOff>
      <xdr:row>10</xdr:row>
      <xdr:rowOff>180910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09C00E-4A5F-565D-840D-DCD06519D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68300"/>
          <a:ext cx="6604000" cy="1654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</xdr:row>
      <xdr:rowOff>35116</xdr:rowOff>
    </xdr:from>
    <xdr:to>
      <xdr:col>8</xdr:col>
      <xdr:colOff>561975</xdr:colOff>
      <xdr:row>34</xdr:row>
      <xdr:rowOff>135688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DA37CA-62C4-7945-2103-9A15872BF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930466"/>
          <a:ext cx="4781550" cy="552982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10</xdr:col>
      <xdr:colOff>41274</xdr:colOff>
      <xdr:row>4</xdr:row>
      <xdr:rowOff>53975</xdr:rowOff>
    </xdr:from>
    <xdr:to>
      <xdr:col>21</xdr:col>
      <xdr:colOff>351418</xdr:colOff>
      <xdr:row>34</xdr:row>
      <xdr:rowOff>168454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C345E5-F493-523C-BFE5-BFB17791D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7274" y="949325"/>
          <a:ext cx="7015744" cy="554372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10</xdr:col>
      <xdr:colOff>111125</xdr:colOff>
      <xdr:row>37</xdr:row>
      <xdr:rowOff>168275</xdr:rowOff>
    </xdr:from>
    <xdr:to>
      <xdr:col>23</xdr:col>
      <xdr:colOff>59342</xdr:colOff>
      <xdr:row>68</xdr:row>
      <xdr:rowOff>21543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C87276-B687-0108-9228-0E84A584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07125" y="7035800"/>
          <a:ext cx="7873017" cy="5463493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1</xdr:col>
      <xdr:colOff>44450</xdr:colOff>
      <xdr:row>37</xdr:row>
      <xdr:rowOff>101599</xdr:rowOff>
    </xdr:from>
    <xdr:to>
      <xdr:col>9</xdr:col>
      <xdr:colOff>0</xdr:colOff>
      <xdr:row>70</xdr:row>
      <xdr:rowOff>75345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13544F0-90F9-5029-E428-0EF3A4B2E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4050" y="6969124"/>
          <a:ext cx="4832350" cy="594592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60DB-50C8-4BD6-BBC3-5E02B1D149F8}">
  <dimension ref="B12:D23"/>
  <sheetViews>
    <sheetView topLeftCell="A7" workbookViewId="0">
      <selection activeCell="C23" sqref="C23"/>
    </sheetView>
  </sheetViews>
  <sheetFormatPr defaultRowHeight="15" x14ac:dyDescent="0.25"/>
  <cols>
    <col min="2" max="2" width="9" customWidth="1"/>
    <col min="3" max="3" width="85.85546875" customWidth="1"/>
    <col min="4" max="4" width="21.85546875" customWidth="1"/>
    <col min="5" max="5" width="35.140625" customWidth="1"/>
  </cols>
  <sheetData>
    <row r="12" spans="2:4" ht="18.75" x14ac:dyDescent="0.3">
      <c r="B12" s="3" t="s">
        <v>244</v>
      </c>
      <c r="C12" s="3"/>
    </row>
    <row r="13" spans="2:4" ht="15.75" x14ac:dyDescent="0.25">
      <c r="B13" s="6" t="s">
        <v>245</v>
      </c>
      <c r="C13" s="6" t="s">
        <v>246</v>
      </c>
    </row>
    <row r="14" spans="2:4" x14ac:dyDescent="0.25">
      <c r="B14" s="38">
        <v>1</v>
      </c>
      <c r="C14" s="5" t="s">
        <v>247</v>
      </c>
    </row>
    <row r="15" spans="2:4" x14ac:dyDescent="0.25">
      <c r="B15" s="38" t="s">
        <v>248</v>
      </c>
      <c r="C15" s="5" t="s">
        <v>249</v>
      </c>
      <c r="D15" s="124"/>
    </row>
    <row r="16" spans="2:4" x14ac:dyDescent="0.25">
      <c r="B16" s="38" t="s">
        <v>250</v>
      </c>
      <c r="C16" s="5" t="s">
        <v>251</v>
      </c>
    </row>
    <row r="17" spans="2:3" x14ac:dyDescent="0.25">
      <c r="B17" s="38">
        <v>3</v>
      </c>
      <c r="C17" s="5" t="s">
        <v>252</v>
      </c>
    </row>
    <row r="18" spans="2:3" x14ac:dyDescent="0.25">
      <c r="B18" s="38" t="s">
        <v>253</v>
      </c>
      <c r="C18" s="5" t="s">
        <v>256</v>
      </c>
    </row>
    <row r="19" spans="2:3" x14ac:dyDescent="0.25">
      <c r="B19" s="38" t="s">
        <v>255</v>
      </c>
      <c r="C19" s="5" t="s">
        <v>254</v>
      </c>
    </row>
    <row r="20" spans="2:3" x14ac:dyDescent="0.25">
      <c r="B20" s="38" t="s">
        <v>257</v>
      </c>
      <c r="C20" s="5" t="s">
        <v>258</v>
      </c>
    </row>
    <row r="23" spans="2:3" ht="33.75" x14ac:dyDescent="0.25">
      <c r="C23" s="125" t="s">
        <v>265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8F3F1-CCEC-4CB3-855B-16CB7F5CD28B}">
  <dimension ref="A3:D14"/>
  <sheetViews>
    <sheetView workbookViewId="0">
      <selection activeCell="A31" sqref="A31"/>
    </sheetView>
  </sheetViews>
  <sheetFormatPr defaultRowHeight="15" x14ac:dyDescent="0.25"/>
  <cols>
    <col min="1" max="1" width="48.140625" customWidth="1"/>
    <col min="2" max="2" width="22.85546875" customWidth="1"/>
    <col min="3" max="3" width="21.85546875" customWidth="1"/>
    <col min="4" max="4" width="35.140625" customWidth="1"/>
  </cols>
  <sheetData>
    <row r="3" spans="1:4" ht="24" customHeight="1" x14ac:dyDescent="0.3">
      <c r="A3" s="3" t="s">
        <v>4</v>
      </c>
      <c r="B3" s="3"/>
      <c r="C3" s="3"/>
      <c r="D3" s="3"/>
    </row>
    <row r="4" spans="1:4" ht="15.75" x14ac:dyDescent="0.25">
      <c r="A4" s="6" t="s">
        <v>0</v>
      </c>
      <c r="B4" s="6" t="s">
        <v>1</v>
      </c>
      <c r="C4" s="6" t="s">
        <v>2</v>
      </c>
      <c r="D4" s="6" t="s">
        <v>3</v>
      </c>
    </row>
    <row r="5" spans="1:4" x14ac:dyDescent="0.25">
      <c r="A5" s="5"/>
      <c r="B5" s="5"/>
      <c r="C5" s="5"/>
      <c r="D5" s="5" t="s">
        <v>5</v>
      </c>
    </row>
    <row r="6" spans="1:4" x14ac:dyDescent="0.25">
      <c r="A6" s="5"/>
      <c r="B6" s="5"/>
      <c r="C6" s="5"/>
      <c r="D6" s="5" t="s">
        <v>6</v>
      </c>
    </row>
    <row r="7" spans="1:4" x14ac:dyDescent="0.25">
      <c r="A7" s="5"/>
      <c r="B7" s="5"/>
      <c r="C7" s="5"/>
      <c r="D7" s="5" t="s">
        <v>7</v>
      </c>
    </row>
    <row r="8" spans="1:4" x14ac:dyDescent="0.25">
      <c r="A8" s="5"/>
      <c r="B8" s="5"/>
      <c r="C8" s="5"/>
      <c r="D8" s="5"/>
    </row>
    <row r="9" spans="1:4" x14ac:dyDescent="0.25">
      <c r="A9" s="5"/>
      <c r="B9" s="5"/>
      <c r="C9" s="5"/>
      <c r="D9" s="5"/>
    </row>
    <row r="10" spans="1:4" x14ac:dyDescent="0.25">
      <c r="A10" s="5"/>
      <c r="B10" s="5"/>
      <c r="C10" s="5"/>
      <c r="D10" s="5"/>
    </row>
    <row r="11" spans="1:4" x14ac:dyDescent="0.25">
      <c r="A11" s="5"/>
      <c r="B11" s="5"/>
      <c r="C11" s="5"/>
      <c r="D11" s="5"/>
    </row>
    <row r="12" spans="1:4" x14ac:dyDescent="0.25">
      <c r="A12" s="5"/>
      <c r="B12" s="5"/>
      <c r="C12" s="5"/>
      <c r="D12" s="5"/>
    </row>
    <row r="13" spans="1:4" x14ac:dyDescent="0.25">
      <c r="A13" s="5"/>
      <c r="B13" s="5"/>
      <c r="C13" s="5"/>
      <c r="D13" s="5"/>
    </row>
    <row r="14" spans="1:4" x14ac:dyDescent="0.25">
      <c r="A14" s="5"/>
      <c r="B14" s="5"/>
      <c r="C14" s="5"/>
      <c r="D1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297A6-2CDC-42B8-8BEF-61D754160146}">
  <dimension ref="A1:P53"/>
  <sheetViews>
    <sheetView topLeftCell="D1" workbookViewId="0">
      <selection activeCell="I15" sqref="I15"/>
    </sheetView>
  </sheetViews>
  <sheetFormatPr defaultRowHeight="15" x14ac:dyDescent="0.25"/>
  <cols>
    <col min="1" max="1" width="32.85546875" customWidth="1"/>
    <col min="2" max="2" width="12.42578125" customWidth="1"/>
    <col min="3" max="3" width="16" customWidth="1"/>
    <col min="4" max="4" width="63.28515625" customWidth="1"/>
    <col min="5" max="5" width="9.140625" bestFit="1" customWidth="1"/>
    <col min="6" max="9" width="10.140625" bestFit="1" customWidth="1"/>
    <col min="10" max="10" width="10.5703125" customWidth="1"/>
    <col min="11" max="11" width="10.42578125" customWidth="1"/>
    <col min="12" max="12" width="10.5703125" customWidth="1"/>
    <col min="13" max="13" width="11.42578125" customWidth="1"/>
    <col min="14" max="14" width="9.7109375" customWidth="1"/>
    <col min="15" max="16" width="9.140625" bestFit="1" customWidth="1"/>
  </cols>
  <sheetData>
    <row r="1" spans="1:16" ht="18.75" x14ac:dyDescent="0.3">
      <c r="A1" s="3" t="s">
        <v>185</v>
      </c>
      <c r="B1" s="7"/>
      <c r="C1" s="7"/>
      <c r="D1" s="1"/>
      <c r="E1" s="1"/>
      <c r="F1" s="1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75" x14ac:dyDescent="0.25">
      <c r="A2" s="4" t="s">
        <v>8</v>
      </c>
      <c r="B2" s="4" t="s">
        <v>75</v>
      </c>
      <c r="C2" s="10" t="s">
        <v>9</v>
      </c>
      <c r="D2" s="14" t="s">
        <v>10</v>
      </c>
      <c r="E2" s="14" t="s">
        <v>81</v>
      </c>
      <c r="F2" s="19" t="s">
        <v>82</v>
      </c>
      <c r="G2" s="14" t="s">
        <v>83</v>
      </c>
      <c r="H2" s="14" t="s">
        <v>84</v>
      </c>
      <c r="I2" s="14" t="s">
        <v>85</v>
      </c>
      <c r="J2" s="14" t="s">
        <v>86</v>
      </c>
      <c r="K2" s="14" t="s">
        <v>87</v>
      </c>
      <c r="L2" s="14" t="s">
        <v>88</v>
      </c>
      <c r="M2" s="14" t="s">
        <v>89</v>
      </c>
      <c r="N2" s="14" t="s">
        <v>93</v>
      </c>
      <c r="O2" s="14" t="s">
        <v>91</v>
      </c>
      <c r="P2" s="14" t="s">
        <v>92</v>
      </c>
    </row>
    <row r="4" spans="1:16" x14ac:dyDescent="0.25">
      <c r="A4" t="s">
        <v>11</v>
      </c>
      <c r="B4" t="s">
        <v>12</v>
      </c>
      <c r="C4" s="11">
        <v>122071</v>
      </c>
      <c r="D4" s="17" t="s">
        <v>90</v>
      </c>
      <c r="E4" s="16">
        <v>6223</v>
      </c>
      <c r="F4" s="16">
        <v>10489</v>
      </c>
      <c r="G4" s="16">
        <v>15304</v>
      </c>
      <c r="H4" s="16">
        <v>15814</v>
      </c>
      <c r="I4" s="16">
        <v>16659</v>
      </c>
      <c r="J4" s="16">
        <v>15735</v>
      </c>
      <c r="K4" s="16">
        <v>8695</v>
      </c>
      <c r="L4" s="16">
        <v>6605</v>
      </c>
      <c r="M4" s="16">
        <v>6927</v>
      </c>
      <c r="N4" s="16">
        <v>6936</v>
      </c>
      <c r="O4" s="16">
        <v>6406</v>
      </c>
      <c r="P4" s="16">
        <v>6278</v>
      </c>
    </row>
    <row r="5" spans="1:16" x14ac:dyDescent="0.25">
      <c r="A5" t="s">
        <v>13</v>
      </c>
      <c r="B5" t="s">
        <v>14</v>
      </c>
      <c r="C5">
        <v>33.6</v>
      </c>
      <c r="D5" t="s">
        <v>15</v>
      </c>
    </row>
    <row r="6" spans="1:16" x14ac:dyDescent="0.25">
      <c r="A6" t="s">
        <v>16</v>
      </c>
      <c r="B6" t="s">
        <v>17</v>
      </c>
      <c r="C6" s="12">
        <v>491781.94400000002</v>
      </c>
      <c r="D6" t="s">
        <v>18</v>
      </c>
      <c r="E6">
        <v>174</v>
      </c>
      <c r="F6">
        <v>120</v>
      </c>
      <c r="G6">
        <v>65</v>
      </c>
      <c r="H6">
        <v>65</v>
      </c>
      <c r="I6">
        <v>61</v>
      </c>
      <c r="J6">
        <v>76</v>
      </c>
      <c r="K6">
        <v>80</v>
      </c>
      <c r="L6">
        <v>857</v>
      </c>
      <c r="M6">
        <v>1277</v>
      </c>
      <c r="N6">
        <v>1056</v>
      </c>
      <c r="O6">
        <v>781</v>
      </c>
      <c r="P6">
        <v>307</v>
      </c>
    </row>
    <row r="7" spans="1:16" x14ac:dyDescent="0.25">
      <c r="A7" t="s">
        <v>19</v>
      </c>
      <c r="B7" t="s">
        <v>20</v>
      </c>
      <c r="C7">
        <v>0</v>
      </c>
    </row>
    <row r="8" spans="1:16" x14ac:dyDescent="0.25">
      <c r="A8" t="s">
        <v>21</v>
      </c>
      <c r="B8" t="s">
        <v>22</v>
      </c>
      <c r="C8" s="12">
        <v>6596.94</v>
      </c>
      <c r="D8" t="s">
        <v>78</v>
      </c>
      <c r="E8" s="11">
        <v>445.34000000000003</v>
      </c>
      <c r="F8" s="11">
        <v>484.37</v>
      </c>
      <c r="G8" s="11">
        <v>509.73</v>
      </c>
      <c r="H8" s="11">
        <v>562.67999999999995</v>
      </c>
      <c r="I8" s="11">
        <v>497.12</v>
      </c>
      <c r="J8" s="11">
        <v>500.44</v>
      </c>
      <c r="K8" s="11">
        <v>526.56999999999994</v>
      </c>
      <c r="L8" s="11">
        <v>603.56999999999994</v>
      </c>
      <c r="M8" s="11">
        <v>503.42</v>
      </c>
      <c r="N8" s="11">
        <v>491.74</v>
      </c>
      <c r="O8" s="11">
        <v>503.28</v>
      </c>
      <c r="P8" s="11">
        <v>504.02</v>
      </c>
    </row>
    <row r="9" spans="1:16" x14ac:dyDescent="0.25">
      <c r="A9" t="s">
        <v>23</v>
      </c>
      <c r="B9" t="s">
        <v>24</v>
      </c>
      <c r="C9">
        <v>70.122</v>
      </c>
      <c r="D9" t="s">
        <v>25</v>
      </c>
    </row>
    <row r="10" spans="1:16" x14ac:dyDescent="0.25">
      <c r="A10" t="s">
        <v>26</v>
      </c>
      <c r="B10" t="s">
        <v>27</v>
      </c>
      <c r="C10" s="13">
        <v>0.25</v>
      </c>
      <c r="D10" t="s">
        <v>28</v>
      </c>
    </row>
    <row r="11" spans="1:16" x14ac:dyDescent="0.25">
      <c r="A11" t="s">
        <v>29</v>
      </c>
      <c r="B11" t="s">
        <v>30</v>
      </c>
      <c r="C11" s="13">
        <v>0.25</v>
      </c>
      <c r="D11" t="s">
        <v>28</v>
      </c>
    </row>
    <row r="12" spans="1:16" x14ac:dyDescent="0.25">
      <c r="A12" t="s">
        <v>31</v>
      </c>
      <c r="B12" t="s">
        <v>27</v>
      </c>
      <c r="C12" s="13">
        <v>0.25</v>
      </c>
      <c r="D12" t="s">
        <v>28</v>
      </c>
    </row>
    <row r="13" spans="1:16" x14ac:dyDescent="0.25">
      <c r="A13" t="s">
        <v>32</v>
      </c>
      <c r="B13" t="s">
        <v>27</v>
      </c>
      <c r="C13" s="13">
        <v>0.25</v>
      </c>
      <c r="D13" t="s">
        <v>28</v>
      </c>
    </row>
    <row r="14" spans="1:16" x14ac:dyDescent="0.25">
      <c r="C14" s="13"/>
      <c r="D14" t="s">
        <v>80</v>
      </c>
    </row>
    <row r="15" spans="1:16" x14ac:dyDescent="0.25">
      <c r="A15" t="s">
        <v>33</v>
      </c>
    </row>
    <row r="16" spans="1:16" x14ac:dyDescent="0.25">
      <c r="A16" t="s">
        <v>34</v>
      </c>
      <c r="C16">
        <v>268</v>
      </c>
      <c r="D16" s="8" t="s">
        <v>35</v>
      </c>
    </row>
    <row r="17" spans="1:4" ht="30" x14ac:dyDescent="0.25">
      <c r="A17" t="s">
        <v>36</v>
      </c>
      <c r="C17">
        <v>575</v>
      </c>
      <c r="D17" s="15" t="s">
        <v>37</v>
      </c>
    </row>
    <row r="18" spans="1:4" x14ac:dyDescent="0.25">
      <c r="A18" t="s">
        <v>38</v>
      </c>
      <c r="C18">
        <v>10</v>
      </c>
    </row>
    <row r="19" spans="1:4" x14ac:dyDescent="0.25">
      <c r="A19" t="s">
        <v>39</v>
      </c>
      <c r="C19">
        <v>25</v>
      </c>
    </row>
    <row r="20" spans="1:4" x14ac:dyDescent="0.25">
      <c r="B20" t="s">
        <v>40</v>
      </c>
      <c r="C20">
        <v>878</v>
      </c>
    </row>
    <row r="22" spans="1:4" x14ac:dyDescent="0.25">
      <c r="A22" t="s">
        <v>41</v>
      </c>
    </row>
    <row r="23" spans="1:4" x14ac:dyDescent="0.25">
      <c r="A23" t="s">
        <v>42</v>
      </c>
      <c r="B23">
        <v>14400</v>
      </c>
      <c r="D23" t="s">
        <v>76</v>
      </c>
    </row>
    <row r="25" spans="1:4" x14ac:dyDescent="0.25">
      <c r="A25" t="s">
        <v>43</v>
      </c>
    </row>
    <row r="26" spans="1:4" x14ac:dyDescent="0.25">
      <c r="A26" t="s">
        <v>44</v>
      </c>
      <c r="C26">
        <v>0</v>
      </c>
    </row>
    <row r="27" spans="1:4" x14ac:dyDescent="0.25">
      <c r="A27" t="s">
        <v>240</v>
      </c>
      <c r="C27" s="16">
        <v>12500</v>
      </c>
      <c r="D27" t="s">
        <v>45</v>
      </c>
    </row>
    <row r="28" spans="1:4" x14ac:dyDescent="0.25">
      <c r="A28" t="s">
        <v>46</v>
      </c>
      <c r="C28" s="11">
        <v>20000</v>
      </c>
      <c r="D28" t="s">
        <v>241</v>
      </c>
    </row>
    <row r="30" spans="1:4" x14ac:dyDescent="0.25">
      <c r="A30" t="s">
        <v>242</v>
      </c>
      <c r="D30" t="s">
        <v>47</v>
      </c>
    </row>
    <row r="31" spans="1:4" x14ac:dyDescent="0.25">
      <c r="A31" t="s">
        <v>243</v>
      </c>
      <c r="C31" s="17" t="s">
        <v>48</v>
      </c>
      <c r="D31" t="s">
        <v>49</v>
      </c>
    </row>
    <row r="32" spans="1:4" x14ac:dyDescent="0.25">
      <c r="D32" t="s">
        <v>50</v>
      </c>
    </row>
    <row r="34" spans="1:4" x14ac:dyDescent="0.25">
      <c r="A34" t="s">
        <v>51</v>
      </c>
      <c r="C34">
        <v>0.05</v>
      </c>
      <c r="D34" t="s">
        <v>52</v>
      </c>
    </row>
    <row r="35" spans="1:4" x14ac:dyDescent="0.25">
      <c r="A35" t="s">
        <v>53</v>
      </c>
      <c r="C35">
        <v>0.03</v>
      </c>
      <c r="D35" t="s">
        <v>54</v>
      </c>
    </row>
    <row r="36" spans="1:4" x14ac:dyDescent="0.25">
      <c r="A36" t="s">
        <v>55</v>
      </c>
      <c r="C36">
        <v>1.5</v>
      </c>
      <c r="D36" t="s">
        <v>56</v>
      </c>
    </row>
    <row r="37" spans="1:4" x14ac:dyDescent="0.25">
      <c r="A37" t="s">
        <v>57</v>
      </c>
      <c r="C37">
        <v>0.5</v>
      </c>
      <c r="D37" t="s">
        <v>58</v>
      </c>
    </row>
    <row r="39" spans="1:4" x14ac:dyDescent="0.25">
      <c r="A39" t="s">
        <v>59</v>
      </c>
      <c r="D39" s="8" t="s">
        <v>47</v>
      </c>
    </row>
    <row r="40" spans="1:4" x14ac:dyDescent="0.25">
      <c r="A40" t="s">
        <v>60</v>
      </c>
      <c r="C40">
        <v>1</v>
      </c>
      <c r="D40" t="s">
        <v>61</v>
      </c>
    </row>
    <row r="41" spans="1:4" x14ac:dyDescent="0.25">
      <c r="A41" t="s">
        <v>62</v>
      </c>
      <c r="C41">
        <v>50</v>
      </c>
      <c r="D41" t="s">
        <v>63</v>
      </c>
    </row>
    <row r="42" spans="1:4" x14ac:dyDescent="0.25">
      <c r="A42" t="s">
        <v>64</v>
      </c>
      <c r="C42">
        <v>0</v>
      </c>
      <c r="D42" t="s">
        <v>77</v>
      </c>
    </row>
    <row r="43" spans="1:4" x14ac:dyDescent="0.25">
      <c r="A43" t="s">
        <v>65</v>
      </c>
      <c r="D43" t="s">
        <v>66</v>
      </c>
    </row>
    <row r="44" spans="1:4" x14ac:dyDescent="0.25">
      <c r="A44" t="s">
        <v>67</v>
      </c>
      <c r="C44">
        <v>50</v>
      </c>
      <c r="D44" t="s">
        <v>68</v>
      </c>
    </row>
    <row r="45" spans="1:4" x14ac:dyDescent="0.25">
      <c r="A45" t="s">
        <v>69</v>
      </c>
      <c r="C45">
        <v>50</v>
      </c>
      <c r="D45" t="s">
        <v>68</v>
      </c>
    </row>
    <row r="48" spans="1:4" x14ac:dyDescent="0.25">
      <c r="A48" t="s">
        <v>70</v>
      </c>
    </row>
    <row r="49" spans="1:3" x14ac:dyDescent="0.25">
      <c r="A49" t="s">
        <v>71</v>
      </c>
      <c r="C49" s="11">
        <v>6510</v>
      </c>
    </row>
    <row r="50" spans="1:3" x14ac:dyDescent="0.25">
      <c r="A50" t="s">
        <v>72</v>
      </c>
      <c r="C50" s="11">
        <v>11000</v>
      </c>
    </row>
    <row r="51" spans="1:3" x14ac:dyDescent="0.25">
      <c r="A51" t="s">
        <v>73</v>
      </c>
      <c r="C51" s="11">
        <v>915</v>
      </c>
    </row>
    <row r="52" spans="1:3" x14ac:dyDescent="0.25">
      <c r="A52" t="s">
        <v>79</v>
      </c>
      <c r="C52" s="11">
        <v>8300</v>
      </c>
    </row>
    <row r="53" spans="1:3" x14ac:dyDescent="0.25">
      <c r="B53" s="8" t="s">
        <v>74</v>
      </c>
      <c r="C53" s="18">
        <f>SUM(C49:C52)</f>
        <v>26725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D79B-B4D0-4C5E-A091-DC7110D32BDB}">
  <dimension ref="B2:U4"/>
  <sheetViews>
    <sheetView topLeftCell="A33" workbookViewId="0">
      <selection activeCell="M2" sqref="M2"/>
    </sheetView>
  </sheetViews>
  <sheetFormatPr defaultRowHeight="15" x14ac:dyDescent="0.25"/>
  <sheetData>
    <row r="2" spans="2:21" ht="18.75" x14ac:dyDescent="0.3">
      <c r="B2" s="3" t="s">
        <v>239</v>
      </c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ht="18.75" x14ac:dyDescent="0.3">
      <c r="B3" s="3" t="s">
        <v>184</v>
      </c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18.75" x14ac:dyDescent="0.3">
      <c r="B4" s="21"/>
      <c r="C4" s="21"/>
      <c r="D4" s="21"/>
      <c r="E4" s="21"/>
      <c r="F4" s="21"/>
      <c r="G4" s="2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BC74-DE8F-4CD5-8289-3458F256FCE4}">
  <dimension ref="B2:F16"/>
  <sheetViews>
    <sheetView workbookViewId="0">
      <selection activeCell="I9" sqref="I9"/>
    </sheetView>
  </sheetViews>
  <sheetFormatPr defaultRowHeight="15" x14ac:dyDescent="0.25"/>
  <cols>
    <col min="2" max="2" width="10.140625" customWidth="1"/>
    <col min="3" max="3" width="63.42578125" customWidth="1"/>
    <col min="4" max="4" width="19.140625" customWidth="1"/>
    <col min="5" max="5" width="17.28515625" customWidth="1"/>
    <col min="6" max="6" width="17.42578125" customWidth="1"/>
  </cols>
  <sheetData>
    <row r="2" spans="2:6" ht="18.75" x14ac:dyDescent="0.3">
      <c r="B2" s="24" t="s">
        <v>183</v>
      </c>
      <c r="C2" s="25"/>
      <c r="D2" s="25"/>
      <c r="E2" s="25"/>
      <c r="F2" s="26"/>
    </row>
    <row r="3" spans="2:6" ht="18.75" x14ac:dyDescent="0.3">
      <c r="B3" s="27" t="s">
        <v>259</v>
      </c>
      <c r="C3" s="3"/>
      <c r="D3" s="3"/>
      <c r="E3" s="3"/>
      <c r="F3" s="28"/>
    </row>
    <row r="4" spans="2:6" ht="31.5" x14ac:dyDescent="0.25">
      <c r="B4" s="29" t="s">
        <v>94</v>
      </c>
      <c r="C4" s="30" t="s">
        <v>95</v>
      </c>
      <c r="D4" s="31" t="s">
        <v>96</v>
      </c>
      <c r="E4" s="31" t="s">
        <v>97</v>
      </c>
      <c r="F4" s="32" t="s">
        <v>98</v>
      </c>
    </row>
    <row r="5" spans="2:6" x14ac:dyDescent="0.25">
      <c r="B5" s="38" t="s">
        <v>99</v>
      </c>
      <c r="C5" s="5" t="s">
        <v>101</v>
      </c>
      <c r="D5" s="39">
        <v>3000</v>
      </c>
      <c r="E5" s="39">
        <v>3000</v>
      </c>
      <c r="F5" s="5">
        <v>1</v>
      </c>
    </row>
    <row r="6" spans="2:6" x14ac:dyDescent="0.25">
      <c r="B6" s="38">
        <v>3</v>
      </c>
      <c r="C6" s="5" t="s">
        <v>100</v>
      </c>
      <c r="D6" s="39">
        <v>157500</v>
      </c>
      <c r="E6" s="39">
        <v>10500</v>
      </c>
      <c r="F6" s="5">
        <v>15</v>
      </c>
    </row>
    <row r="7" spans="2:6" x14ac:dyDescent="0.25">
      <c r="B7" s="38">
        <v>4</v>
      </c>
      <c r="C7" s="5" t="s">
        <v>102</v>
      </c>
      <c r="D7" s="39">
        <v>5410</v>
      </c>
      <c r="E7" s="39">
        <v>1082</v>
      </c>
      <c r="F7" s="5">
        <v>5</v>
      </c>
    </row>
    <row r="8" spans="2:6" x14ac:dyDescent="0.25">
      <c r="B8" s="38">
        <v>5</v>
      </c>
      <c r="C8" s="5" t="s">
        <v>103</v>
      </c>
      <c r="D8" s="39">
        <v>5350</v>
      </c>
      <c r="E8" s="39">
        <v>535</v>
      </c>
      <c r="F8" s="5">
        <v>10</v>
      </c>
    </row>
    <row r="9" spans="2:6" x14ac:dyDescent="0.25">
      <c r="B9" s="38">
        <v>6</v>
      </c>
      <c r="C9" s="5" t="s">
        <v>238</v>
      </c>
      <c r="D9" s="40" t="s">
        <v>104</v>
      </c>
      <c r="E9" s="39">
        <v>250</v>
      </c>
      <c r="F9" s="5">
        <v>0</v>
      </c>
    </row>
    <row r="10" spans="2:6" x14ac:dyDescent="0.25">
      <c r="B10" s="34"/>
      <c r="F10" s="33"/>
    </row>
    <row r="11" spans="2:6" x14ac:dyDescent="0.25">
      <c r="B11" s="41"/>
      <c r="C11" s="42" t="s">
        <v>105</v>
      </c>
      <c r="D11" s="43">
        <f>SUM(D5:D10)</f>
        <v>171260</v>
      </c>
      <c r="E11" s="43">
        <f>SUM(E5:E10)</f>
        <v>15367</v>
      </c>
      <c r="F11" s="44">
        <v>15</v>
      </c>
    </row>
    <row r="12" spans="2:6" x14ac:dyDescent="0.25">
      <c r="B12" s="46"/>
      <c r="C12" s="47" t="s">
        <v>107</v>
      </c>
      <c r="D12" s="48"/>
      <c r="E12" s="49"/>
      <c r="F12" s="50"/>
    </row>
    <row r="13" spans="2:6" x14ac:dyDescent="0.25">
      <c r="B13" s="35"/>
      <c r="C13" s="36" t="s">
        <v>108</v>
      </c>
      <c r="D13" s="37"/>
      <c r="E13" s="36"/>
      <c r="F13" s="51"/>
    </row>
    <row r="15" spans="2:6" x14ac:dyDescent="0.25">
      <c r="B15" s="23" t="s">
        <v>106</v>
      </c>
      <c r="C15" s="52" t="s">
        <v>109</v>
      </c>
    </row>
    <row r="16" spans="2:6" x14ac:dyDescent="0.25">
      <c r="C16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B317B-5791-4AA5-9F21-3884C5485DB9}">
  <dimension ref="A3:K109"/>
  <sheetViews>
    <sheetView topLeftCell="A92" zoomScale="130" zoomScaleNormal="130" workbookViewId="0">
      <selection activeCell="N98" sqref="N98"/>
    </sheetView>
  </sheetViews>
  <sheetFormatPr defaultRowHeight="15" x14ac:dyDescent="0.25"/>
  <cols>
    <col min="2" max="2" width="4.140625" customWidth="1"/>
    <col min="6" max="6" width="8.140625" customWidth="1"/>
    <col min="7" max="7" width="19.28515625" customWidth="1"/>
    <col min="9" max="9" width="11.140625" customWidth="1"/>
    <col min="10" max="10" width="14.5703125" customWidth="1"/>
    <col min="11" max="11" width="20" customWidth="1"/>
  </cols>
  <sheetData>
    <row r="3" spans="2:11" ht="20.25" x14ac:dyDescent="0.35">
      <c r="B3" s="53" t="s">
        <v>261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s="20" customFormat="1" ht="15.75" x14ac:dyDescent="0.25">
      <c r="B4" s="55" t="s">
        <v>111</v>
      </c>
      <c r="C4" s="55"/>
      <c r="D4" s="56"/>
      <c r="E4" s="56"/>
      <c r="F4" s="56"/>
      <c r="G4" s="56"/>
      <c r="H4" s="56"/>
      <c r="I4" s="56"/>
      <c r="J4" s="56"/>
      <c r="K4" s="56"/>
    </row>
    <row r="5" spans="2:11" ht="15.75" x14ac:dyDescent="0.25">
      <c r="B5" s="9" t="s">
        <v>115</v>
      </c>
      <c r="C5" s="9"/>
      <c r="D5" s="9"/>
      <c r="E5" s="9"/>
      <c r="F5" s="20"/>
      <c r="I5" s="9" t="s">
        <v>116</v>
      </c>
      <c r="J5" s="61" t="s">
        <v>147</v>
      </c>
      <c r="K5" s="61" t="s">
        <v>148</v>
      </c>
    </row>
    <row r="6" spans="2:11" x14ac:dyDescent="0.25">
      <c r="B6" t="s">
        <v>112</v>
      </c>
      <c r="I6">
        <v>26.94</v>
      </c>
      <c r="J6" s="63">
        <f>I6/I11</f>
        <v>0.28268625393494229</v>
      </c>
      <c r="K6" s="13">
        <f>I6/169.5</f>
        <v>0.15893805309734513</v>
      </c>
    </row>
    <row r="7" spans="2:11" x14ac:dyDescent="0.25">
      <c r="B7" t="s">
        <v>16</v>
      </c>
      <c r="I7">
        <v>26.9</v>
      </c>
      <c r="J7" s="63">
        <f>I7/I11</f>
        <v>0.28226652675760749</v>
      </c>
      <c r="K7" s="13">
        <f t="shared" ref="K7:K11" si="0">I7/169.5</f>
        <v>0.15870206489675515</v>
      </c>
    </row>
    <row r="8" spans="2:11" x14ac:dyDescent="0.25">
      <c r="B8" t="s">
        <v>23</v>
      </c>
      <c r="I8">
        <v>6.38</v>
      </c>
      <c r="J8" s="63">
        <f>I8/I11</f>
        <v>6.6946484784889806E-2</v>
      </c>
      <c r="K8" s="13">
        <f t="shared" si="0"/>
        <v>3.7640117994100296E-2</v>
      </c>
    </row>
    <row r="9" spans="2:11" x14ac:dyDescent="0.25">
      <c r="B9" t="s">
        <v>140</v>
      </c>
      <c r="I9">
        <v>13.63</v>
      </c>
      <c r="J9" s="63">
        <f>I9/I11</f>
        <v>0.14302203567681007</v>
      </c>
      <c r="K9" s="13">
        <f t="shared" si="0"/>
        <v>8.0412979351032449E-2</v>
      </c>
    </row>
    <row r="10" spans="2:11" x14ac:dyDescent="0.25">
      <c r="B10" t="s">
        <v>113</v>
      </c>
      <c r="I10">
        <v>21.45</v>
      </c>
      <c r="J10" s="63">
        <f>I10/I11</f>
        <v>0.22507869884575024</v>
      </c>
      <c r="K10" s="13">
        <f t="shared" si="0"/>
        <v>0.12654867256637167</v>
      </c>
    </row>
    <row r="11" spans="2:11" x14ac:dyDescent="0.25">
      <c r="B11" s="8"/>
      <c r="C11" s="8"/>
      <c r="D11" s="8"/>
      <c r="F11" s="23"/>
      <c r="H11" s="66" t="s">
        <v>9</v>
      </c>
      <c r="I11" s="67">
        <f>SUM(I6:I10)</f>
        <v>95.300000000000011</v>
      </c>
      <c r="J11" s="68"/>
      <c r="K11" s="69">
        <f t="shared" si="0"/>
        <v>0.56224188790560481</v>
      </c>
    </row>
    <row r="12" spans="2:11" ht="15.75" x14ac:dyDescent="0.25">
      <c r="B12" s="9" t="s">
        <v>129</v>
      </c>
    </row>
    <row r="13" spans="2:11" x14ac:dyDescent="0.25">
      <c r="B13" s="22">
        <v>1</v>
      </c>
      <c r="C13" t="s">
        <v>117</v>
      </c>
    </row>
    <row r="14" spans="2:11" x14ac:dyDescent="0.25">
      <c r="B14" s="22">
        <v>2</v>
      </c>
      <c r="C14" t="s">
        <v>233</v>
      </c>
    </row>
    <row r="15" spans="2:11" x14ac:dyDescent="0.25">
      <c r="B15" s="22">
        <v>3</v>
      </c>
      <c r="C15" t="s">
        <v>234</v>
      </c>
    </row>
    <row r="16" spans="2:11" x14ac:dyDescent="0.25">
      <c r="B16" s="22"/>
      <c r="C16" t="s">
        <v>235</v>
      </c>
    </row>
    <row r="17" spans="2:11" x14ac:dyDescent="0.25">
      <c r="B17" s="22">
        <v>4</v>
      </c>
      <c r="C17" t="s">
        <v>118</v>
      </c>
    </row>
    <row r="19" spans="2:11" ht="15.75" x14ac:dyDescent="0.25">
      <c r="B19" s="58" t="s">
        <v>170</v>
      </c>
      <c r="C19" s="58"/>
      <c r="D19" s="58"/>
      <c r="E19" s="58"/>
      <c r="F19" s="58"/>
      <c r="G19" s="58"/>
      <c r="H19" s="58"/>
      <c r="I19" s="58"/>
      <c r="J19" s="58"/>
      <c r="K19" s="58"/>
    </row>
    <row r="20" spans="2:11" ht="15.75" x14ac:dyDescent="0.25">
      <c r="B20" s="9" t="s">
        <v>115</v>
      </c>
      <c r="C20" s="9"/>
      <c r="D20" s="9"/>
      <c r="E20" s="9"/>
      <c r="F20" s="9"/>
      <c r="I20" s="9" t="s">
        <v>116</v>
      </c>
      <c r="J20" s="8" t="s">
        <v>147</v>
      </c>
      <c r="K20" s="8" t="s">
        <v>148</v>
      </c>
    </row>
    <row r="21" spans="2:11" x14ac:dyDescent="0.25">
      <c r="B21" t="s">
        <v>119</v>
      </c>
      <c r="I21">
        <v>36.25</v>
      </c>
      <c r="J21" s="63">
        <f>I21/I26</f>
        <v>0.71654477169401076</v>
      </c>
      <c r="K21" s="13">
        <f>I21/169.5</f>
        <v>0.21386430678466076</v>
      </c>
    </row>
    <row r="22" spans="2:11" x14ac:dyDescent="0.25">
      <c r="B22" t="s">
        <v>121</v>
      </c>
      <c r="I22">
        <v>9.7200000000000006</v>
      </c>
      <c r="J22" s="63">
        <f>I22/I26</f>
        <v>0.19213283257560784</v>
      </c>
      <c r="K22" s="13">
        <f t="shared" ref="K22:K25" si="1">I22/169.5</f>
        <v>5.7345132743362837E-2</v>
      </c>
    </row>
    <row r="23" spans="2:11" x14ac:dyDescent="0.25">
      <c r="B23" t="s">
        <v>236</v>
      </c>
      <c r="I23">
        <v>1.4</v>
      </c>
      <c r="J23" s="63">
        <f>I23/I26</f>
        <v>2.7673453251630759E-2</v>
      </c>
      <c r="K23" s="13">
        <f t="shared" si="1"/>
        <v>8.2595870206489674E-3</v>
      </c>
    </row>
    <row r="24" spans="2:11" x14ac:dyDescent="0.25">
      <c r="B24" t="s">
        <v>120</v>
      </c>
      <c r="I24">
        <v>0.01</v>
      </c>
      <c r="J24" s="63">
        <f>I24/I26</f>
        <v>1.9766752322593399E-4</v>
      </c>
      <c r="K24" s="13">
        <f t="shared" si="1"/>
        <v>5.8997050147492629E-5</v>
      </c>
    </row>
    <row r="25" spans="2:11" x14ac:dyDescent="0.25">
      <c r="B25" t="s">
        <v>122</v>
      </c>
      <c r="I25">
        <v>3.21</v>
      </c>
      <c r="J25" s="63">
        <f>I25/I26</f>
        <v>6.3451274955524814E-2</v>
      </c>
      <c r="K25" s="13">
        <f t="shared" si="1"/>
        <v>1.8938053097345132E-2</v>
      </c>
    </row>
    <row r="26" spans="2:11" x14ac:dyDescent="0.25">
      <c r="H26" s="70" t="s">
        <v>114</v>
      </c>
      <c r="I26" s="78">
        <f>SUM(I21:I25)</f>
        <v>50.589999999999996</v>
      </c>
      <c r="J26" s="71"/>
      <c r="K26" s="72">
        <f>I26/169.5</f>
        <v>0.29846607669616515</v>
      </c>
    </row>
    <row r="28" spans="2:11" x14ac:dyDescent="0.25">
      <c r="B28" s="8" t="s">
        <v>129</v>
      </c>
    </row>
    <row r="29" spans="2:11" x14ac:dyDescent="0.25">
      <c r="B29" s="22">
        <v>1</v>
      </c>
      <c r="C29" t="s">
        <v>237</v>
      </c>
    </row>
    <row r="30" spans="2:11" x14ac:dyDescent="0.25">
      <c r="B30" s="22"/>
      <c r="C30" t="s">
        <v>132</v>
      </c>
    </row>
    <row r="31" spans="2:11" x14ac:dyDescent="0.25">
      <c r="B31" s="22">
        <v>2</v>
      </c>
      <c r="C31" t="s">
        <v>126</v>
      </c>
    </row>
    <row r="32" spans="2:11" x14ac:dyDescent="0.25">
      <c r="B32" s="22"/>
      <c r="C32" t="s">
        <v>123</v>
      </c>
    </row>
    <row r="33" spans="2:11" x14ac:dyDescent="0.25">
      <c r="B33" s="22">
        <v>3</v>
      </c>
      <c r="C33" t="s">
        <v>130</v>
      </c>
    </row>
    <row r="34" spans="2:11" x14ac:dyDescent="0.25">
      <c r="B34" s="22"/>
      <c r="C34" t="s">
        <v>131</v>
      </c>
    </row>
    <row r="35" spans="2:11" x14ac:dyDescent="0.25">
      <c r="B35" s="22">
        <v>4</v>
      </c>
      <c r="C35" t="s">
        <v>124</v>
      </c>
    </row>
    <row r="36" spans="2:11" x14ac:dyDescent="0.25">
      <c r="B36" s="22"/>
      <c r="C36" t="s">
        <v>127</v>
      </c>
    </row>
    <row r="37" spans="2:11" x14ac:dyDescent="0.25">
      <c r="B37" s="22">
        <v>5</v>
      </c>
      <c r="C37" t="s">
        <v>228</v>
      </c>
    </row>
    <row r="38" spans="2:11" x14ac:dyDescent="0.25">
      <c r="B38" s="22">
        <v>6</v>
      </c>
      <c r="C38" t="s">
        <v>125</v>
      </c>
    </row>
    <row r="39" spans="2:11" x14ac:dyDescent="0.25">
      <c r="C39" t="s">
        <v>128</v>
      </c>
    </row>
    <row r="41" spans="2:11" ht="15.75" x14ac:dyDescent="0.25">
      <c r="B41" s="75" t="s">
        <v>133</v>
      </c>
      <c r="C41" s="76"/>
      <c r="D41" s="76"/>
      <c r="E41" s="76"/>
      <c r="F41" s="76"/>
      <c r="G41" s="76"/>
      <c r="H41" s="76"/>
      <c r="I41" s="76"/>
      <c r="J41" s="76"/>
      <c r="K41" s="76"/>
    </row>
    <row r="42" spans="2:11" ht="15.75" x14ac:dyDescent="0.25">
      <c r="B42" s="8" t="s">
        <v>157</v>
      </c>
      <c r="C42" s="8" t="s">
        <v>158</v>
      </c>
      <c r="D42" s="8"/>
      <c r="I42" s="9" t="s">
        <v>116</v>
      </c>
      <c r="J42" s="9" t="s">
        <v>147</v>
      </c>
      <c r="K42" s="9" t="s">
        <v>148</v>
      </c>
    </row>
    <row r="43" spans="2:11" x14ac:dyDescent="0.25">
      <c r="B43" t="s">
        <v>149</v>
      </c>
      <c r="I43">
        <v>3.56</v>
      </c>
      <c r="J43" s="13">
        <f>I43/I48</f>
        <v>0.5007032348804501</v>
      </c>
      <c r="K43" s="13">
        <f>I43/169.5</f>
        <v>2.1002949852507374E-2</v>
      </c>
    </row>
    <row r="44" spans="2:11" x14ac:dyDescent="0.25">
      <c r="B44" t="s">
        <v>135</v>
      </c>
      <c r="I44">
        <v>1.25</v>
      </c>
      <c r="J44" s="13">
        <f>I44/I48</f>
        <v>0.17580872011251761</v>
      </c>
      <c r="K44" s="13">
        <f>I44/169.5</f>
        <v>7.3746312684365781E-3</v>
      </c>
    </row>
    <row r="45" spans="2:11" x14ac:dyDescent="0.25">
      <c r="B45" t="s">
        <v>134</v>
      </c>
      <c r="I45">
        <v>0.55000000000000004</v>
      </c>
      <c r="J45" s="13">
        <f>I45/I48</f>
        <v>7.7355836849507753E-2</v>
      </c>
      <c r="K45" s="73" t="s">
        <v>154</v>
      </c>
    </row>
    <row r="46" spans="2:11" x14ac:dyDescent="0.25">
      <c r="B46" t="s">
        <v>162</v>
      </c>
      <c r="I46">
        <v>0.6</v>
      </c>
      <c r="J46" s="13">
        <f>I46/I48</f>
        <v>8.4388185654008449E-2</v>
      </c>
      <c r="K46" s="73">
        <f>I46/169.5</f>
        <v>3.5398230088495575E-3</v>
      </c>
    </row>
    <row r="47" spans="2:11" x14ac:dyDescent="0.25">
      <c r="B47" t="s">
        <v>161</v>
      </c>
      <c r="I47">
        <v>1.1499999999999999</v>
      </c>
      <c r="J47" s="13">
        <f>I47/I48</f>
        <v>0.16174402250351619</v>
      </c>
      <c r="K47" s="73">
        <f>I47/169.5</f>
        <v>6.7846607669616518E-3</v>
      </c>
    </row>
    <row r="48" spans="2:11" x14ac:dyDescent="0.25">
      <c r="H48" s="66" t="s">
        <v>114</v>
      </c>
      <c r="I48" s="79">
        <f>SUM(I43:I47)</f>
        <v>7.1099999999999994</v>
      </c>
      <c r="J48" s="74"/>
      <c r="K48" s="74">
        <f>I48/169.5</f>
        <v>4.1946902654867252E-2</v>
      </c>
    </row>
    <row r="50" spans="2:11" x14ac:dyDescent="0.25">
      <c r="B50" s="8" t="s">
        <v>129</v>
      </c>
    </row>
    <row r="51" spans="2:11" x14ac:dyDescent="0.25">
      <c r="B51" s="22">
        <v>1</v>
      </c>
      <c r="C51" t="s">
        <v>136</v>
      </c>
    </row>
    <row r="52" spans="2:11" x14ac:dyDescent="0.25">
      <c r="B52" s="22">
        <v>2</v>
      </c>
      <c r="C52" t="s">
        <v>263</v>
      </c>
    </row>
    <row r="53" spans="2:11" x14ac:dyDescent="0.25">
      <c r="B53" s="22">
        <v>3</v>
      </c>
      <c r="C53" t="s">
        <v>229</v>
      </c>
    </row>
    <row r="55" spans="2:11" ht="15.75" x14ac:dyDescent="0.25">
      <c r="B55" s="60" t="s">
        <v>137</v>
      </c>
      <c r="C55" s="59"/>
      <c r="D55" s="59"/>
      <c r="E55" s="59"/>
      <c r="F55" s="59"/>
      <c r="G55" s="59"/>
      <c r="H55" s="59"/>
      <c r="I55" s="59"/>
      <c r="J55" s="59"/>
      <c r="K55" s="59"/>
    </row>
    <row r="56" spans="2:11" ht="15.75" x14ac:dyDescent="0.25">
      <c r="B56" s="8" t="s">
        <v>158</v>
      </c>
      <c r="C56" s="8"/>
      <c r="D56" s="8"/>
      <c r="I56" s="9" t="s">
        <v>116</v>
      </c>
      <c r="J56" s="9" t="s">
        <v>147</v>
      </c>
      <c r="K56" s="9" t="s">
        <v>148</v>
      </c>
    </row>
    <row r="57" spans="2:11" x14ac:dyDescent="0.25">
      <c r="B57" t="s">
        <v>138</v>
      </c>
      <c r="I57">
        <v>2.6</v>
      </c>
      <c r="J57" s="13">
        <f>I57/I65</f>
        <v>0.14789533560864621</v>
      </c>
      <c r="K57" s="13">
        <f>I57/169.5</f>
        <v>1.5339233038348082E-2</v>
      </c>
    </row>
    <row r="58" spans="2:11" x14ac:dyDescent="0.25">
      <c r="B58" t="s">
        <v>139</v>
      </c>
      <c r="I58">
        <v>3.05</v>
      </c>
      <c r="J58" s="13">
        <f>I58/I65</f>
        <v>0.17349260523321958</v>
      </c>
      <c r="K58" s="13">
        <f t="shared" ref="K58:K64" si="2">I58/169.5</f>
        <v>1.799410029498525E-2</v>
      </c>
    </row>
    <row r="59" spans="2:11" x14ac:dyDescent="0.25">
      <c r="B59" t="s">
        <v>141</v>
      </c>
      <c r="I59">
        <v>2.06</v>
      </c>
      <c r="J59" s="13">
        <f>I59/I65</f>
        <v>0.11717861205915815</v>
      </c>
      <c r="K59" s="13">
        <f t="shared" si="2"/>
        <v>1.2153392330383482E-2</v>
      </c>
    </row>
    <row r="60" spans="2:11" x14ac:dyDescent="0.25">
      <c r="B60" t="s">
        <v>142</v>
      </c>
      <c r="I60">
        <v>1.65</v>
      </c>
      <c r="J60" s="13">
        <f>I60/I65</f>
        <v>9.3856655290102398E-2</v>
      </c>
      <c r="K60" s="13">
        <f t="shared" si="2"/>
        <v>9.7345132743362831E-3</v>
      </c>
    </row>
    <row r="61" spans="2:11" x14ac:dyDescent="0.25">
      <c r="B61" t="s">
        <v>143</v>
      </c>
      <c r="I61">
        <v>0.96</v>
      </c>
      <c r="J61" s="13">
        <f>I61/I65</f>
        <v>5.4607508532423209E-2</v>
      </c>
      <c r="K61" s="13">
        <f t="shared" si="2"/>
        <v>5.6637168141592921E-3</v>
      </c>
    </row>
    <row r="62" spans="2:11" x14ac:dyDescent="0.25">
      <c r="B62" t="s">
        <v>144</v>
      </c>
      <c r="I62">
        <v>1.38</v>
      </c>
      <c r="J62" s="13">
        <f>I62/I65</f>
        <v>7.8498293515358364E-2</v>
      </c>
      <c r="K62" s="13">
        <f t="shared" si="2"/>
        <v>8.1415929203539818E-3</v>
      </c>
    </row>
    <row r="63" spans="2:11" x14ac:dyDescent="0.25">
      <c r="B63" t="s">
        <v>145</v>
      </c>
      <c r="I63">
        <v>2.19</v>
      </c>
      <c r="J63" s="13">
        <f>I63/I65</f>
        <v>0.12457337883959045</v>
      </c>
      <c r="K63" s="13">
        <f t="shared" si="2"/>
        <v>1.2920353982300885E-2</v>
      </c>
    </row>
    <row r="64" spans="2:11" x14ac:dyDescent="0.25">
      <c r="B64" t="s">
        <v>146</v>
      </c>
      <c r="I64">
        <v>3.69</v>
      </c>
      <c r="J64" s="13">
        <f>I64/I65</f>
        <v>0.20989761092150172</v>
      </c>
      <c r="K64" s="13">
        <f t="shared" si="2"/>
        <v>2.1769911504424779E-2</v>
      </c>
    </row>
    <row r="65" spans="1:11" x14ac:dyDescent="0.25">
      <c r="H65" s="23" t="s">
        <v>114</v>
      </c>
      <c r="I65" s="80">
        <f>SUM(I57:I64)</f>
        <v>17.579999999999998</v>
      </c>
      <c r="K65" s="13">
        <f>I65/169.5</f>
        <v>0.10371681415929203</v>
      </c>
    </row>
    <row r="67" spans="1:11" x14ac:dyDescent="0.25">
      <c r="B67" s="8" t="s">
        <v>129</v>
      </c>
    </row>
    <row r="68" spans="1:11" x14ac:dyDescent="0.25">
      <c r="B68" s="22">
        <v>1</v>
      </c>
      <c r="C68" t="s">
        <v>230</v>
      </c>
    </row>
    <row r="69" spans="1:11" x14ac:dyDescent="0.25">
      <c r="B69" s="22">
        <v>2</v>
      </c>
      <c r="C69" t="s">
        <v>150</v>
      </c>
    </row>
    <row r="70" spans="1:11" x14ac:dyDescent="0.25">
      <c r="B70" s="22"/>
      <c r="C70" t="s">
        <v>151</v>
      </c>
    </row>
    <row r="72" spans="1:11" x14ac:dyDescent="0.25">
      <c r="B72" s="65" t="s">
        <v>152</v>
      </c>
      <c r="C72" s="64"/>
      <c r="D72" s="64"/>
      <c r="E72" s="64"/>
      <c r="F72" s="64"/>
      <c r="G72" s="64"/>
      <c r="H72" s="64"/>
      <c r="I72" s="64"/>
      <c r="J72" s="64"/>
      <c r="K72" s="64"/>
    </row>
    <row r="73" spans="1:11" ht="15.75" x14ac:dyDescent="0.25">
      <c r="B73" s="8" t="s">
        <v>159</v>
      </c>
      <c r="C73" s="8"/>
      <c r="D73" s="8"/>
      <c r="I73" s="9" t="s">
        <v>116</v>
      </c>
      <c r="J73" s="9" t="s">
        <v>147</v>
      </c>
      <c r="K73" s="9" t="s">
        <v>148</v>
      </c>
    </row>
    <row r="74" spans="1:11" x14ac:dyDescent="0.25">
      <c r="B74" t="s">
        <v>155</v>
      </c>
      <c r="I74">
        <f>-1.08</f>
        <v>-1.08</v>
      </c>
      <c r="J74" s="62">
        <v>1</v>
      </c>
      <c r="K74" s="73" t="s">
        <v>154</v>
      </c>
    </row>
    <row r="75" spans="1:11" x14ac:dyDescent="0.25">
      <c r="B75" t="s">
        <v>156</v>
      </c>
      <c r="I75">
        <v>0</v>
      </c>
      <c r="J75">
        <v>0</v>
      </c>
      <c r="K75">
        <v>0</v>
      </c>
    </row>
    <row r="76" spans="1:11" x14ac:dyDescent="0.25">
      <c r="H76" s="77" t="s">
        <v>9</v>
      </c>
      <c r="I76">
        <f>SUM(I74:I75)</f>
        <v>-1.08</v>
      </c>
      <c r="K76" s="23" t="s">
        <v>154</v>
      </c>
    </row>
    <row r="77" spans="1:11" x14ac:dyDescent="0.25">
      <c r="A77" s="8"/>
      <c r="B77" s="8" t="s">
        <v>129</v>
      </c>
      <c r="C77" s="8"/>
      <c r="D77" s="8"/>
      <c r="E77" s="8"/>
    </row>
    <row r="78" spans="1:11" x14ac:dyDescent="0.25">
      <c r="B78" s="22">
        <v>1</v>
      </c>
      <c r="C78" t="s">
        <v>160</v>
      </c>
    </row>
    <row r="80" spans="1:11" ht="15.75" x14ac:dyDescent="0.25">
      <c r="G80" s="9" t="s">
        <v>163</v>
      </c>
      <c r="H80" s="9"/>
      <c r="I80" s="81">
        <f>I76+I65+I48+I26+I11</f>
        <v>169.5</v>
      </c>
      <c r="J80" s="20"/>
      <c r="K80" s="82">
        <v>1</v>
      </c>
    </row>
    <row r="82" spans="1:11" ht="21.95" customHeight="1" x14ac:dyDescent="0.25">
      <c r="B82" s="2" t="s">
        <v>186</v>
      </c>
      <c r="C82" s="2"/>
      <c r="D82" s="2"/>
      <c r="E82" s="1"/>
      <c r="F82" s="1"/>
      <c r="G82" s="1"/>
      <c r="H82" s="1"/>
      <c r="I82" s="1"/>
      <c r="J82" s="1"/>
      <c r="K82" s="1"/>
    </row>
    <row r="83" spans="1:11" ht="15.95" customHeight="1" x14ac:dyDescent="0.25">
      <c r="B83" s="55" t="s">
        <v>169</v>
      </c>
      <c r="C83" s="55"/>
      <c r="D83" s="55"/>
    </row>
    <row r="84" spans="1:11" x14ac:dyDescent="0.25">
      <c r="B84" s="22">
        <v>1</v>
      </c>
      <c r="C84" t="s">
        <v>164</v>
      </c>
    </row>
    <row r="85" spans="1:11" x14ac:dyDescent="0.25">
      <c r="B85" s="22">
        <v>2</v>
      </c>
      <c r="C85" t="s">
        <v>231</v>
      </c>
    </row>
    <row r="86" spans="1:11" x14ac:dyDescent="0.25">
      <c r="B86" s="22"/>
      <c r="C86" t="s">
        <v>165</v>
      </c>
    </row>
    <row r="87" spans="1:11" x14ac:dyDescent="0.25">
      <c r="B87" s="22">
        <v>3</v>
      </c>
      <c r="C87" t="s">
        <v>166</v>
      </c>
    </row>
    <row r="88" spans="1:11" x14ac:dyDescent="0.25">
      <c r="B88" s="22">
        <v>4</v>
      </c>
      <c r="C88" t="s">
        <v>167</v>
      </c>
    </row>
    <row r="89" spans="1:11" ht="15.75" x14ac:dyDescent="0.25">
      <c r="A89" s="8"/>
      <c r="B89" s="58" t="s">
        <v>170</v>
      </c>
      <c r="C89" s="58"/>
      <c r="D89" s="58"/>
    </row>
    <row r="90" spans="1:11" x14ac:dyDescent="0.25">
      <c r="B90" s="22">
        <v>5</v>
      </c>
      <c r="C90" t="s">
        <v>232</v>
      </c>
    </row>
    <row r="91" spans="1:11" x14ac:dyDescent="0.25">
      <c r="B91" s="22"/>
      <c r="C91" t="s">
        <v>272</v>
      </c>
    </row>
    <row r="92" spans="1:11" x14ac:dyDescent="0.25">
      <c r="B92" s="22"/>
      <c r="C92" t="s">
        <v>168</v>
      </c>
    </row>
    <row r="93" spans="1:11" ht="15.75" x14ac:dyDescent="0.25">
      <c r="B93" s="75" t="s">
        <v>171</v>
      </c>
      <c r="C93" s="76"/>
      <c r="D93" s="76"/>
    </row>
    <row r="94" spans="1:11" x14ac:dyDescent="0.25">
      <c r="B94" s="22">
        <v>1</v>
      </c>
      <c r="C94" t="s">
        <v>172</v>
      </c>
    </row>
    <row r="95" spans="1:11" x14ac:dyDescent="0.25">
      <c r="B95" s="22">
        <v>2</v>
      </c>
      <c r="C95" t="s">
        <v>173</v>
      </c>
    </row>
    <row r="96" spans="1:11" x14ac:dyDescent="0.25">
      <c r="B96" s="83" t="s">
        <v>174</v>
      </c>
      <c r="C96" s="83"/>
      <c r="D96" s="83"/>
    </row>
    <row r="97" spans="2:4" x14ac:dyDescent="0.25">
      <c r="B97" s="22">
        <v>1</v>
      </c>
      <c r="C97" t="s">
        <v>175</v>
      </c>
    </row>
    <row r="98" spans="2:4" x14ac:dyDescent="0.25">
      <c r="C98" t="s">
        <v>176</v>
      </c>
    </row>
    <row r="99" spans="2:4" x14ac:dyDescent="0.25">
      <c r="C99" t="s">
        <v>177</v>
      </c>
    </row>
    <row r="100" spans="2:4" x14ac:dyDescent="0.25">
      <c r="C100" t="s">
        <v>178</v>
      </c>
    </row>
    <row r="101" spans="2:4" ht="15.75" x14ac:dyDescent="0.25">
      <c r="B101" s="84" t="s">
        <v>179</v>
      </c>
      <c r="C101" s="84"/>
      <c r="D101" s="84"/>
    </row>
    <row r="102" spans="2:4" x14ac:dyDescent="0.25">
      <c r="B102" s="22">
        <v>1</v>
      </c>
      <c r="C102" t="s">
        <v>180</v>
      </c>
    </row>
    <row r="103" spans="2:4" x14ac:dyDescent="0.25">
      <c r="B103" s="22">
        <v>2</v>
      </c>
      <c r="C103" t="s">
        <v>181</v>
      </c>
    </row>
    <row r="104" spans="2:4" x14ac:dyDescent="0.25">
      <c r="B104" s="22">
        <v>3</v>
      </c>
      <c r="C104" t="s">
        <v>182</v>
      </c>
    </row>
    <row r="106" spans="2:4" x14ac:dyDescent="0.25">
      <c r="B106" s="8" t="s">
        <v>273</v>
      </c>
    </row>
    <row r="107" spans="2:4" x14ac:dyDescent="0.25">
      <c r="B107" s="22">
        <v>1</v>
      </c>
      <c r="C107" t="s">
        <v>274</v>
      </c>
    </row>
    <row r="108" spans="2:4" x14ac:dyDescent="0.25">
      <c r="C108" t="s">
        <v>275</v>
      </c>
    </row>
    <row r="109" spans="2:4" x14ac:dyDescent="0.25">
      <c r="C109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C2C1-A702-4EC0-A06A-C1C8604D3370}">
  <dimension ref="B2:G22"/>
  <sheetViews>
    <sheetView tabSelected="1" topLeftCell="B1" workbookViewId="0">
      <selection activeCell="C5" sqref="C5"/>
    </sheetView>
  </sheetViews>
  <sheetFormatPr defaultRowHeight="15" x14ac:dyDescent="0.25"/>
  <cols>
    <col min="2" max="2" width="10.140625" customWidth="1"/>
    <col min="3" max="3" width="63.42578125" customWidth="1"/>
    <col min="4" max="4" width="19.140625" customWidth="1"/>
    <col min="5" max="5" width="17.28515625" customWidth="1"/>
    <col min="6" max="6" width="17.42578125" customWidth="1"/>
    <col min="7" max="7" width="39.28515625" customWidth="1"/>
    <col min="8" max="8" width="26.140625" customWidth="1"/>
  </cols>
  <sheetData>
    <row r="2" spans="2:7" ht="18.75" x14ac:dyDescent="0.3">
      <c r="B2" s="3" t="s">
        <v>277</v>
      </c>
      <c r="C2" s="3"/>
      <c r="D2" s="3"/>
      <c r="E2" s="3"/>
      <c r="F2" s="3"/>
      <c r="G2" s="1"/>
    </row>
    <row r="3" spans="2:7" ht="31.5" x14ac:dyDescent="0.25">
      <c r="B3" s="98" t="s">
        <v>260</v>
      </c>
      <c r="C3" s="98" t="s">
        <v>95</v>
      </c>
      <c r="D3" s="99" t="s">
        <v>96</v>
      </c>
      <c r="E3" s="99" t="s">
        <v>97</v>
      </c>
      <c r="F3" s="99" t="s">
        <v>98</v>
      </c>
      <c r="G3" s="99" t="s">
        <v>187</v>
      </c>
    </row>
    <row r="4" spans="2:7" ht="90" x14ac:dyDescent="0.25">
      <c r="B4" s="106" t="s">
        <v>99</v>
      </c>
      <c r="C4" s="107" t="s">
        <v>190</v>
      </c>
      <c r="D4" s="108">
        <v>3000</v>
      </c>
      <c r="E4" s="108">
        <v>3000</v>
      </c>
      <c r="F4" s="106">
        <v>1</v>
      </c>
      <c r="G4" s="109" t="s">
        <v>267</v>
      </c>
    </row>
    <row r="5" spans="2:7" ht="90" x14ac:dyDescent="0.25">
      <c r="B5" s="100">
        <v>3</v>
      </c>
      <c r="C5" s="101" t="s">
        <v>100</v>
      </c>
      <c r="D5" s="102">
        <v>157500</v>
      </c>
      <c r="E5" s="102">
        <v>10500</v>
      </c>
      <c r="F5" s="100">
        <v>15</v>
      </c>
      <c r="G5" s="112" t="s">
        <v>268</v>
      </c>
    </row>
    <row r="6" spans="2:7" ht="45" x14ac:dyDescent="0.25">
      <c r="B6" s="103">
        <v>4</v>
      </c>
      <c r="C6" s="104" t="s">
        <v>102</v>
      </c>
      <c r="D6" s="105">
        <v>5410</v>
      </c>
      <c r="E6" s="105">
        <v>1082</v>
      </c>
      <c r="F6" s="103">
        <v>5</v>
      </c>
      <c r="G6" s="111" t="s">
        <v>266</v>
      </c>
    </row>
    <row r="7" spans="2:7" x14ac:dyDescent="0.25">
      <c r="B7" s="89">
        <v>5</v>
      </c>
      <c r="C7" s="88" t="s">
        <v>197</v>
      </c>
      <c r="D7" s="90"/>
      <c r="E7" s="90"/>
      <c r="F7" s="89"/>
      <c r="G7" s="88" t="s">
        <v>194</v>
      </c>
    </row>
    <row r="8" spans="2:7" ht="45" x14ac:dyDescent="0.25">
      <c r="B8" s="92" t="s">
        <v>195</v>
      </c>
      <c r="C8" s="93" t="s">
        <v>191</v>
      </c>
      <c r="D8" s="94">
        <v>550</v>
      </c>
      <c r="E8" s="94">
        <v>185</v>
      </c>
      <c r="F8" s="92">
        <v>1</v>
      </c>
      <c r="G8" s="87" t="s">
        <v>269</v>
      </c>
    </row>
    <row r="9" spans="2:7" ht="60" x14ac:dyDescent="0.25">
      <c r="B9" s="96" t="s">
        <v>196</v>
      </c>
      <c r="C9" s="96" t="s">
        <v>192</v>
      </c>
      <c r="D9" s="97">
        <v>4800</v>
      </c>
      <c r="E9" s="97">
        <v>350</v>
      </c>
      <c r="F9" s="95">
        <v>10</v>
      </c>
      <c r="G9" s="110" t="s">
        <v>270</v>
      </c>
    </row>
    <row r="10" spans="2:7" ht="45" x14ac:dyDescent="0.25">
      <c r="B10" s="106">
        <v>6</v>
      </c>
      <c r="C10" s="116" t="s">
        <v>193</v>
      </c>
      <c r="D10" s="108" t="s">
        <v>104</v>
      </c>
      <c r="E10" s="108">
        <v>250</v>
      </c>
      <c r="F10" s="106" t="s">
        <v>153</v>
      </c>
      <c r="G10" s="109" t="s">
        <v>271</v>
      </c>
    </row>
    <row r="11" spans="2:7" x14ac:dyDescent="0.25">
      <c r="F11" s="22"/>
    </row>
    <row r="12" spans="2:7" x14ac:dyDescent="0.25">
      <c r="B12" s="54"/>
      <c r="C12" s="85" t="s">
        <v>105</v>
      </c>
      <c r="D12" s="86">
        <f>SUM(D4:D11)</f>
        <v>171260</v>
      </c>
      <c r="E12" s="86">
        <f>SUM(E4:E11)</f>
        <v>15367</v>
      </c>
      <c r="F12" s="91">
        <v>15</v>
      </c>
    </row>
    <row r="13" spans="2:7" x14ac:dyDescent="0.25">
      <c r="C13" s="23" t="s">
        <v>107</v>
      </c>
      <c r="D13" s="45"/>
    </row>
    <row r="14" spans="2:7" x14ac:dyDescent="0.25">
      <c r="C14" s="23" t="s">
        <v>108</v>
      </c>
      <c r="D14" s="45"/>
      <c r="E14" s="23"/>
    </row>
    <row r="16" spans="2:7" x14ac:dyDescent="0.25">
      <c r="B16" s="2" t="s">
        <v>188</v>
      </c>
      <c r="C16" s="2"/>
    </row>
    <row r="17" spans="2:3" x14ac:dyDescent="0.25">
      <c r="B17" s="113"/>
      <c r="C17" s="5" t="s">
        <v>227</v>
      </c>
    </row>
    <row r="18" spans="2:3" x14ac:dyDescent="0.25">
      <c r="B18" s="114"/>
      <c r="C18" s="5" t="s">
        <v>189</v>
      </c>
    </row>
    <row r="19" spans="2:3" x14ac:dyDescent="0.25">
      <c r="B19" s="115"/>
      <c r="C19" s="5" t="s">
        <v>198</v>
      </c>
    </row>
    <row r="21" spans="2:3" x14ac:dyDescent="0.25">
      <c r="B21" s="23" t="s">
        <v>106</v>
      </c>
      <c r="C21" s="52" t="s">
        <v>109</v>
      </c>
    </row>
    <row r="22" spans="2:3" x14ac:dyDescent="0.25">
      <c r="C2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D3B0-BC7C-4935-A5ED-E61D2A8A9B14}">
  <dimension ref="A3:O62"/>
  <sheetViews>
    <sheetView workbookViewId="0">
      <selection activeCell="N46" sqref="N46"/>
    </sheetView>
  </sheetViews>
  <sheetFormatPr defaultRowHeight="15" x14ac:dyDescent="0.25"/>
  <cols>
    <col min="2" max="2" width="6.5703125" customWidth="1"/>
    <col min="5" max="5" width="10.28515625" customWidth="1"/>
    <col min="6" max="6" width="8.140625" customWidth="1"/>
    <col min="7" max="7" width="19.28515625" customWidth="1"/>
    <col min="9" max="9" width="11.140625" customWidth="1"/>
    <col min="10" max="10" width="14.5703125" customWidth="1"/>
    <col min="11" max="11" width="20" customWidth="1"/>
  </cols>
  <sheetData>
    <row r="3" spans="2:11" ht="18.75" x14ac:dyDescent="0.3">
      <c r="B3" s="53" t="s">
        <v>262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s="20" customFormat="1" ht="15.75" x14ac:dyDescent="0.25">
      <c r="B4" s="58" t="s">
        <v>170</v>
      </c>
      <c r="C4" s="58"/>
      <c r="D4" s="58"/>
      <c r="E4" s="58"/>
      <c r="F4" s="58"/>
      <c r="G4" s="58"/>
      <c r="H4" s="58"/>
      <c r="I4" s="58"/>
      <c r="J4" s="58"/>
      <c r="K4" s="58"/>
    </row>
    <row r="5" spans="2:11" ht="15.75" x14ac:dyDescent="0.25">
      <c r="B5" s="9" t="s">
        <v>115</v>
      </c>
      <c r="C5" s="9"/>
      <c r="D5" s="9"/>
      <c r="E5" s="9"/>
      <c r="F5" s="9"/>
      <c r="I5" s="9" t="s">
        <v>116</v>
      </c>
      <c r="J5" s="8" t="s">
        <v>147</v>
      </c>
      <c r="K5" s="8" t="s">
        <v>148</v>
      </c>
    </row>
    <row r="6" spans="2:11" x14ac:dyDescent="0.25">
      <c r="B6" t="s">
        <v>119</v>
      </c>
      <c r="I6">
        <v>36.25</v>
      </c>
      <c r="J6" s="63">
        <f>I6/I11</f>
        <v>0.71654477169401076</v>
      </c>
      <c r="K6" s="13">
        <f>I6/169.5</f>
        <v>0.21386430678466076</v>
      </c>
    </row>
    <row r="7" spans="2:11" x14ac:dyDescent="0.25">
      <c r="B7" t="s">
        <v>121</v>
      </c>
      <c r="I7">
        <v>9.7200000000000006</v>
      </c>
      <c r="J7" s="63">
        <f>I7/I11</f>
        <v>0.19213283257560784</v>
      </c>
      <c r="K7" s="13">
        <f t="shared" ref="K7:K10" si="0">I7/169.5</f>
        <v>5.7345132743362837E-2</v>
      </c>
    </row>
    <row r="8" spans="2:11" x14ac:dyDescent="0.25">
      <c r="B8" t="s">
        <v>224</v>
      </c>
      <c r="I8">
        <v>1.4</v>
      </c>
      <c r="J8" s="63">
        <f>I8/I11</f>
        <v>2.7673453251630759E-2</v>
      </c>
      <c r="K8" s="13">
        <f t="shared" si="0"/>
        <v>8.2595870206489674E-3</v>
      </c>
    </row>
    <row r="9" spans="2:11" x14ac:dyDescent="0.25">
      <c r="B9" t="s">
        <v>120</v>
      </c>
      <c r="I9">
        <v>0.01</v>
      </c>
      <c r="J9" s="63">
        <f>I9/I11</f>
        <v>1.9766752322593399E-4</v>
      </c>
      <c r="K9" s="13">
        <f t="shared" si="0"/>
        <v>5.8997050147492629E-5</v>
      </c>
    </row>
    <row r="10" spans="2:11" x14ac:dyDescent="0.25">
      <c r="B10" t="s">
        <v>122</v>
      </c>
      <c r="I10">
        <v>3.21</v>
      </c>
      <c r="J10" s="63">
        <f>I10/I11</f>
        <v>6.3451274955524814E-2</v>
      </c>
      <c r="K10" s="13">
        <f t="shared" si="0"/>
        <v>1.8938053097345132E-2</v>
      </c>
    </row>
    <row r="11" spans="2:11" x14ac:dyDescent="0.25">
      <c r="H11" s="70" t="s">
        <v>114</v>
      </c>
      <c r="I11" s="78">
        <f>SUM(I6:I10)</f>
        <v>50.589999999999996</v>
      </c>
      <c r="J11" s="71"/>
      <c r="K11" s="72">
        <f>I11/169.5</f>
        <v>0.29846607669616515</v>
      </c>
    </row>
    <row r="13" spans="2:11" x14ac:dyDescent="0.25">
      <c r="B13" s="78" t="s">
        <v>199</v>
      </c>
      <c r="C13" s="117"/>
      <c r="D13" s="71"/>
      <c r="E13" s="72"/>
      <c r="F13" s="70"/>
      <c r="G13" s="78"/>
      <c r="H13" s="71"/>
      <c r="I13" s="72"/>
      <c r="J13" s="70"/>
      <c r="K13" s="78"/>
    </row>
    <row r="14" spans="2:11" x14ac:dyDescent="0.25">
      <c r="B14" s="118" t="s">
        <v>225</v>
      </c>
      <c r="C14" s="8"/>
      <c r="D14" s="8"/>
      <c r="E14" s="8"/>
      <c r="F14" s="8"/>
      <c r="G14" s="8"/>
      <c r="H14" s="8"/>
      <c r="K14" s="8" t="s">
        <v>200</v>
      </c>
    </row>
    <row r="15" spans="2:11" x14ac:dyDescent="0.25">
      <c r="B15" s="22">
        <v>1</v>
      </c>
      <c r="C15" t="s">
        <v>201</v>
      </c>
      <c r="K15" s="17" t="s">
        <v>202</v>
      </c>
    </row>
    <row r="16" spans="2:11" x14ac:dyDescent="0.25">
      <c r="B16" s="22">
        <v>2</v>
      </c>
      <c r="C16" t="s">
        <v>203</v>
      </c>
      <c r="K16" s="17" t="s">
        <v>204</v>
      </c>
    </row>
    <row r="17" spans="2:15" x14ac:dyDescent="0.25">
      <c r="B17" s="22">
        <v>3</v>
      </c>
      <c r="C17" t="s">
        <v>205</v>
      </c>
      <c r="K17" s="17" t="s">
        <v>204</v>
      </c>
    </row>
    <row r="18" spans="2:15" x14ac:dyDescent="0.25">
      <c r="B18" s="22">
        <v>4</v>
      </c>
      <c r="C18" t="s">
        <v>206</v>
      </c>
      <c r="K18" s="17" t="s">
        <v>264</v>
      </c>
      <c r="O18" s="57"/>
    </row>
    <row r="21" spans="2:15" ht="15.75" x14ac:dyDescent="0.25">
      <c r="B21" s="75" t="s">
        <v>210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2:15" ht="15.75" x14ac:dyDescent="0.25">
      <c r="B22" s="8" t="s">
        <v>158</v>
      </c>
      <c r="C22" s="8"/>
      <c r="I22" s="9" t="s">
        <v>116</v>
      </c>
      <c r="J22" s="9" t="s">
        <v>147</v>
      </c>
      <c r="K22" s="9" t="s">
        <v>148</v>
      </c>
    </row>
    <row r="23" spans="2:15" x14ac:dyDescent="0.25">
      <c r="B23" t="s">
        <v>149</v>
      </c>
      <c r="I23">
        <v>3.56</v>
      </c>
      <c r="J23" s="13">
        <f>I23/I28</f>
        <v>0.5007032348804501</v>
      </c>
      <c r="K23" s="13">
        <f>I23/169.5</f>
        <v>2.1002949852507374E-2</v>
      </c>
    </row>
    <row r="24" spans="2:15" x14ac:dyDescent="0.25">
      <c r="B24" t="s">
        <v>135</v>
      </c>
      <c r="I24">
        <v>1.25</v>
      </c>
      <c r="J24" s="13">
        <f>I24/I28</f>
        <v>0.17580872011251761</v>
      </c>
      <c r="K24" s="13">
        <f>I24/169.5</f>
        <v>7.3746312684365781E-3</v>
      </c>
    </row>
    <row r="25" spans="2:15" x14ac:dyDescent="0.25">
      <c r="B25" t="s">
        <v>134</v>
      </c>
      <c r="I25">
        <v>0.55000000000000004</v>
      </c>
      <c r="J25" s="13">
        <f>I25/I28</f>
        <v>7.7355836849507753E-2</v>
      </c>
      <c r="K25" s="73" t="s">
        <v>154</v>
      </c>
    </row>
    <row r="26" spans="2:15" x14ac:dyDescent="0.25">
      <c r="B26" t="s">
        <v>162</v>
      </c>
      <c r="I26">
        <v>0.6</v>
      </c>
      <c r="J26" s="13">
        <f>I26/I28</f>
        <v>8.4388185654008449E-2</v>
      </c>
      <c r="K26" s="73">
        <f>I26/169.5</f>
        <v>3.5398230088495575E-3</v>
      </c>
    </row>
    <row r="27" spans="2:15" x14ac:dyDescent="0.25">
      <c r="B27" t="s">
        <v>161</v>
      </c>
      <c r="I27">
        <v>1.1499999999999999</v>
      </c>
      <c r="J27" s="13">
        <f>I27/I28</f>
        <v>0.16174402250351619</v>
      </c>
      <c r="K27" s="73">
        <f>I27/169.5</f>
        <v>6.7846607669616518E-3</v>
      </c>
    </row>
    <row r="28" spans="2:15" x14ac:dyDescent="0.25">
      <c r="H28" s="66" t="s">
        <v>114</v>
      </c>
      <c r="I28" s="79">
        <f>SUM(I23:I27)</f>
        <v>7.1099999999999994</v>
      </c>
      <c r="J28" s="74"/>
      <c r="K28" s="74">
        <f>I28/169.5</f>
        <v>4.1946902654867252E-2</v>
      </c>
    </row>
    <row r="30" spans="2:15" x14ac:dyDescent="0.25">
      <c r="B30" s="69" t="s">
        <v>211</v>
      </c>
      <c r="C30" s="69"/>
      <c r="D30" s="69"/>
      <c r="E30" s="69"/>
      <c r="F30" s="69"/>
      <c r="G30" s="69"/>
      <c r="H30" s="69"/>
      <c r="I30" s="69"/>
      <c r="J30" s="69"/>
      <c r="K30" s="69" t="s">
        <v>200</v>
      </c>
    </row>
    <row r="31" spans="2:15" x14ac:dyDescent="0.25">
      <c r="B31" s="22">
        <v>1</v>
      </c>
      <c r="C31" t="s">
        <v>207</v>
      </c>
      <c r="K31" s="17" t="s">
        <v>215</v>
      </c>
    </row>
    <row r="32" spans="2:15" x14ac:dyDescent="0.25">
      <c r="B32" s="22">
        <v>2</v>
      </c>
      <c r="C32" t="s">
        <v>208</v>
      </c>
      <c r="K32" s="17" t="s">
        <v>215</v>
      </c>
    </row>
    <row r="33" spans="2:11" x14ac:dyDescent="0.25">
      <c r="B33" s="22">
        <v>3</v>
      </c>
      <c r="C33" t="s">
        <v>209</v>
      </c>
      <c r="K33" s="17" t="s">
        <v>215</v>
      </c>
    </row>
    <row r="35" spans="2:11" ht="15.75" x14ac:dyDescent="0.25">
      <c r="B35" s="60" t="s">
        <v>137</v>
      </c>
      <c r="C35" s="59"/>
      <c r="D35" s="59"/>
      <c r="E35" s="59"/>
      <c r="F35" s="59"/>
      <c r="G35" s="59"/>
      <c r="H35" s="59"/>
      <c r="I35" s="59"/>
      <c r="J35" s="59"/>
      <c r="K35" s="59"/>
    </row>
    <row r="36" spans="2:11" ht="15.75" x14ac:dyDescent="0.25">
      <c r="B36" s="8" t="s">
        <v>158</v>
      </c>
      <c r="C36" s="8"/>
      <c r="D36" s="8"/>
      <c r="I36" s="9" t="s">
        <v>116</v>
      </c>
      <c r="J36" s="9" t="s">
        <v>147</v>
      </c>
      <c r="K36" s="9" t="s">
        <v>148</v>
      </c>
    </row>
    <row r="37" spans="2:11" x14ac:dyDescent="0.25">
      <c r="B37" t="s">
        <v>138</v>
      </c>
      <c r="I37">
        <v>2.6</v>
      </c>
      <c r="J37" s="13">
        <f>I37/I45</f>
        <v>0.14789533560864621</v>
      </c>
      <c r="K37" s="13">
        <f>I37/169.5</f>
        <v>1.5339233038348082E-2</v>
      </c>
    </row>
    <row r="38" spans="2:11" x14ac:dyDescent="0.25">
      <c r="B38" t="s">
        <v>139</v>
      </c>
      <c r="I38">
        <v>3.05</v>
      </c>
      <c r="J38" s="13">
        <f>I38/I45</f>
        <v>0.17349260523321958</v>
      </c>
      <c r="K38" s="13">
        <f t="shared" ref="K38:K44" si="1">I38/169.5</f>
        <v>1.799410029498525E-2</v>
      </c>
    </row>
    <row r="39" spans="2:11" x14ac:dyDescent="0.25">
      <c r="B39" t="s">
        <v>141</v>
      </c>
      <c r="I39">
        <v>2.06</v>
      </c>
      <c r="J39" s="13">
        <f>I39/I45</f>
        <v>0.11717861205915815</v>
      </c>
      <c r="K39" s="13">
        <f t="shared" si="1"/>
        <v>1.2153392330383482E-2</v>
      </c>
    </row>
    <row r="40" spans="2:11" x14ac:dyDescent="0.25">
      <c r="B40" t="s">
        <v>142</v>
      </c>
      <c r="I40">
        <v>1.65</v>
      </c>
      <c r="J40" s="13">
        <f>I40/I45</f>
        <v>9.3856655290102398E-2</v>
      </c>
      <c r="K40" s="13">
        <f t="shared" si="1"/>
        <v>9.7345132743362831E-3</v>
      </c>
    </row>
    <row r="41" spans="2:11" x14ac:dyDescent="0.25">
      <c r="B41" t="s">
        <v>143</v>
      </c>
      <c r="I41">
        <v>0.96</v>
      </c>
      <c r="J41" s="13">
        <f>I41/I45</f>
        <v>5.4607508532423209E-2</v>
      </c>
      <c r="K41" s="13">
        <f t="shared" si="1"/>
        <v>5.6637168141592921E-3</v>
      </c>
    </row>
    <row r="42" spans="2:11" x14ac:dyDescent="0.25">
      <c r="B42" t="s">
        <v>144</v>
      </c>
      <c r="I42">
        <v>1.38</v>
      </c>
      <c r="J42" s="13">
        <f>I42/I45</f>
        <v>7.8498293515358364E-2</v>
      </c>
      <c r="K42" s="13">
        <f t="shared" si="1"/>
        <v>8.1415929203539818E-3</v>
      </c>
    </row>
    <row r="43" spans="2:11" x14ac:dyDescent="0.25">
      <c r="B43" t="s">
        <v>145</v>
      </c>
      <c r="I43">
        <v>2.19</v>
      </c>
      <c r="J43" s="13">
        <f>I43/I45</f>
        <v>0.12457337883959045</v>
      </c>
      <c r="K43" s="13">
        <f t="shared" si="1"/>
        <v>1.2920353982300885E-2</v>
      </c>
    </row>
    <row r="44" spans="2:11" x14ac:dyDescent="0.25">
      <c r="B44" t="s">
        <v>146</v>
      </c>
      <c r="I44">
        <v>3.69</v>
      </c>
      <c r="J44" s="13">
        <f>I44/I45</f>
        <v>0.20989761092150172</v>
      </c>
      <c r="K44" s="13">
        <f t="shared" si="1"/>
        <v>2.1769911504424779E-2</v>
      </c>
    </row>
    <row r="45" spans="2:11" x14ac:dyDescent="0.25">
      <c r="H45" s="119" t="s">
        <v>114</v>
      </c>
      <c r="I45" s="120">
        <f>SUM(I37:I44)</f>
        <v>17.579999999999998</v>
      </c>
      <c r="J45" s="121"/>
      <c r="K45" s="122">
        <f>I45/169.5</f>
        <v>0.10371681415929203</v>
      </c>
    </row>
    <row r="47" spans="2:11" x14ac:dyDescent="0.25">
      <c r="B47" s="123" t="s">
        <v>213</v>
      </c>
      <c r="C47" s="123"/>
      <c r="D47" s="123"/>
      <c r="E47" s="123"/>
      <c r="F47" s="123"/>
      <c r="G47" s="123"/>
      <c r="H47" s="123"/>
      <c r="I47" s="123"/>
      <c r="J47" s="123"/>
      <c r="K47" s="123" t="s">
        <v>200</v>
      </c>
    </row>
    <row r="48" spans="2:11" x14ac:dyDescent="0.25">
      <c r="B48" s="22">
        <v>1</v>
      </c>
      <c r="C48" t="s">
        <v>212</v>
      </c>
      <c r="K48" s="17" t="s">
        <v>215</v>
      </c>
    </row>
    <row r="49" spans="1:11" x14ac:dyDescent="0.25">
      <c r="B49" s="22"/>
      <c r="C49" t="s">
        <v>176</v>
      </c>
      <c r="K49" s="17"/>
    </row>
    <row r="50" spans="1:11" x14ac:dyDescent="0.25">
      <c r="B50" s="22"/>
      <c r="C50" t="s">
        <v>177</v>
      </c>
    </row>
    <row r="51" spans="1:11" x14ac:dyDescent="0.25">
      <c r="C51" t="s">
        <v>178</v>
      </c>
    </row>
    <row r="52" spans="1:11" x14ac:dyDescent="0.25">
      <c r="B52" s="22">
        <v>2</v>
      </c>
      <c r="C52" t="s">
        <v>216</v>
      </c>
    </row>
    <row r="53" spans="1:11" x14ac:dyDescent="0.25">
      <c r="B53" s="22"/>
    </row>
    <row r="54" spans="1:11" x14ac:dyDescent="0.25">
      <c r="B54" s="65" t="s">
        <v>217</v>
      </c>
      <c r="C54" s="64"/>
      <c r="D54" s="64"/>
      <c r="E54" s="64"/>
      <c r="F54" s="64"/>
      <c r="G54" s="64"/>
      <c r="H54" s="64"/>
      <c r="I54" s="64"/>
      <c r="J54" s="64"/>
      <c r="K54" s="64"/>
    </row>
    <row r="55" spans="1:11" x14ac:dyDescent="0.25">
      <c r="B55" s="22">
        <v>1</v>
      </c>
      <c r="C55" t="s">
        <v>214</v>
      </c>
      <c r="K55" s="17" t="s">
        <v>215</v>
      </c>
    </row>
    <row r="56" spans="1:11" x14ac:dyDescent="0.25">
      <c r="B56" s="22">
        <v>2</v>
      </c>
      <c r="C56" t="s">
        <v>218</v>
      </c>
      <c r="J56" s="62"/>
      <c r="K56" s="73" t="s">
        <v>219</v>
      </c>
    </row>
    <row r="57" spans="1:11" x14ac:dyDescent="0.25">
      <c r="B57" s="22"/>
      <c r="C57" t="s">
        <v>226</v>
      </c>
      <c r="J57" s="62"/>
      <c r="K57" s="73"/>
    </row>
    <row r="58" spans="1:11" x14ac:dyDescent="0.25">
      <c r="B58" s="22">
        <v>3</v>
      </c>
      <c r="C58" t="s">
        <v>220</v>
      </c>
      <c r="H58" s="77"/>
      <c r="K58" s="17" t="s">
        <v>223</v>
      </c>
    </row>
    <row r="59" spans="1:11" x14ac:dyDescent="0.25">
      <c r="B59" s="8"/>
      <c r="C59" t="s">
        <v>221</v>
      </c>
    </row>
    <row r="60" spans="1:11" x14ac:dyDescent="0.25">
      <c r="B60" s="22"/>
      <c r="C60" t="s">
        <v>222</v>
      </c>
    </row>
    <row r="62" spans="1:11" x14ac:dyDescent="0.25">
      <c r="A6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Workbook Content</vt:lpstr>
      <vt:lpstr>1. Green Team</vt:lpstr>
      <vt:lpstr>2a. IPL Survey Inputs</vt:lpstr>
      <vt:lpstr>2b. IPL Survey Outputs</vt:lpstr>
      <vt:lpstr>3.  EfP Facility Enery Summary</vt:lpstr>
      <vt:lpstr>4a. Plan Dev. Data &amp; Opps.</vt:lpstr>
      <vt:lpstr>4b. Facility Projects &amp; Phasing</vt:lpstr>
      <vt:lpstr>4.3 Carbon Reduction Measures</vt:lpstr>
    </vt:vector>
  </TitlesOfParts>
  <Company>Mead and Hunt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Harmon</dc:creator>
  <cp:lastModifiedBy>Lisa Harmon</cp:lastModifiedBy>
  <dcterms:created xsi:type="dcterms:W3CDTF">2023-10-19T22:27:34Z</dcterms:created>
  <dcterms:modified xsi:type="dcterms:W3CDTF">2023-10-25T22:15:44Z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ccbcff-3543-4979-ad70-24d559cfb5a6_Enabled">
    <vt:lpwstr>true</vt:lpwstr>
  </property>
  <property fmtid="{D5CDD505-2E9C-101B-9397-08002B2CF9AE}" pid="3" name="MSIP_Label_16ccbcff-3543-4979-ad70-24d559cfb5a6_SetDate">
    <vt:lpwstr>2023-10-19T22:29:25Z</vt:lpwstr>
  </property>
  <property fmtid="{D5CDD505-2E9C-101B-9397-08002B2CF9AE}" pid="4" name="MSIP_Label_16ccbcff-3543-4979-ad70-24d559cfb5a6_Method">
    <vt:lpwstr>Standard</vt:lpwstr>
  </property>
  <property fmtid="{D5CDD505-2E9C-101B-9397-08002B2CF9AE}" pid="5" name="MSIP_Label_16ccbcff-3543-4979-ad70-24d559cfb5a6_Name">
    <vt:lpwstr>defa4170-0d19-0005-0004-bc88714345d2</vt:lpwstr>
  </property>
  <property fmtid="{D5CDD505-2E9C-101B-9397-08002B2CF9AE}" pid="6" name="MSIP_Label_16ccbcff-3543-4979-ad70-24d559cfb5a6_SiteId">
    <vt:lpwstr>b467145b-e9b5-4d22-a13d-8331f319ce09</vt:lpwstr>
  </property>
  <property fmtid="{D5CDD505-2E9C-101B-9397-08002B2CF9AE}" pid="7" name="MSIP_Label_16ccbcff-3543-4979-ad70-24d559cfb5a6_ActionId">
    <vt:lpwstr>749b3a26-f5c2-4b19-945f-b1008cb6b3e7</vt:lpwstr>
  </property>
  <property fmtid="{D5CDD505-2E9C-101B-9397-08002B2CF9AE}" pid="8" name="MSIP_Label_16ccbcff-3543-4979-ad70-24d559cfb5a6_ContentBits">
    <vt:lpwstr>0</vt:lpwstr>
  </property>
</Properties>
</file>